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prh-my.sharepoint.com/personal/iherceg_mprh_onmicrosoft_com/Documents/Radna površina/FINANCIJSKI IZVJEŠTAJI/Godišnje izvršenje financijskog plana/Izvještaj o izvršenju plana za 2025/"/>
    </mc:Choice>
  </mc:AlternateContent>
  <xr:revisionPtr revIDLastSave="4" documentId="8_{07A6624F-884F-4B3B-ABDC-DF48DA5D8A21}" xr6:coauthVersionLast="47" xr6:coauthVersionMax="47" xr10:uidLastSave="{B8526FD6-0960-4143-AB5D-E59A16DC1273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rashoda'!$B$2:$L$58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60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50" i="15"/>
  <c r="E50" i="15"/>
  <c r="D50" i="15"/>
  <c r="C50" i="15"/>
  <c r="F49" i="15"/>
  <c r="F46" i="15"/>
  <c r="E46" i="15"/>
  <c r="D46" i="15"/>
  <c r="C46" i="15"/>
  <c r="F45" i="15"/>
  <c r="E45" i="15"/>
  <c r="D45" i="15"/>
  <c r="C45" i="15"/>
  <c r="F44" i="15"/>
  <c r="E44" i="15"/>
  <c r="D44" i="15"/>
  <c r="C44" i="15"/>
  <c r="F42" i="15"/>
  <c r="E42" i="15"/>
  <c r="D42" i="15"/>
  <c r="C42" i="15"/>
  <c r="F41" i="15"/>
  <c r="E41" i="15"/>
  <c r="D41" i="15"/>
  <c r="C41" i="15"/>
  <c r="F38" i="15"/>
  <c r="E38" i="15"/>
  <c r="D38" i="15"/>
  <c r="C38" i="15"/>
  <c r="F36" i="15"/>
  <c r="E36" i="15"/>
  <c r="D36" i="15"/>
  <c r="C36" i="15"/>
  <c r="F29" i="15"/>
  <c r="E29" i="15"/>
  <c r="D29" i="15"/>
  <c r="C29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57" i="3"/>
  <c r="K57" i="3"/>
  <c r="L56" i="3"/>
  <c r="K56" i="3"/>
  <c r="J56" i="3"/>
  <c r="I56" i="3"/>
  <c r="H56" i="3"/>
  <c r="G56" i="3"/>
  <c r="L55" i="3"/>
  <c r="K55" i="3"/>
  <c r="J55" i="3"/>
  <c r="I55" i="3"/>
  <c r="H55" i="3"/>
  <c r="G55" i="3"/>
  <c r="L54" i="3"/>
  <c r="K54" i="3"/>
  <c r="L53" i="3"/>
  <c r="K53" i="3"/>
  <c r="L52" i="3"/>
  <c r="K52" i="3"/>
  <c r="J52" i="3"/>
  <c r="I52" i="3"/>
  <c r="H52" i="3"/>
  <c r="G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J25" i="3"/>
  <c r="I25" i="3"/>
  <c r="H25" i="3"/>
  <c r="G25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<sst xmlns="http://schemas.openxmlformats.org/spreadsheetml/2006/main" count="329" uniqueCount="156">
  <si>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</si>
  <si>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</si>
  <si>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</si>
  <si>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</si>
  <si>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</si>
  <si>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</si>
  <si>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</si>
  <si>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</si>
  <si>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</si>
  <si>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</si>
  <si>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</si>
  <si>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</si>
  <si>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</si>
  <si>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</si>
  <si>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</si>
  <si>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</si>
  <si>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</si>
  <si>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</si>
  <si>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</si>
  <si>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</si>
  <si>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</si>
  <si>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</si>
  <si>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</si>
  <si>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</si>
  <si>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</si>
  <si>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</si>
  <si>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</si>
  <si>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</si>
  <si>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</si>
  <si>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</si>
  <si>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</si>
  <si>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</si>
  <si>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</si>
  <si>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</si>
  <si>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</si>
  <si>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</si>
  <si>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</si>
  <si>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</si>
  <si>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</si>
  <si>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</si>
  <si>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</si>
  <si>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</si>
  <si>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</si>
  <si>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</si>
  <si>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</si>
  <si>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</si>
  <si>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</si>
  <si>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</si>
  <si>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</si>
  <si>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</si>
  <si>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</si>
  <si>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</si>
  <si>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</si>
  <si>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</si>
  <si>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</si>
  <si>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</si>
  <si>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</si>
  <si>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</si>
  <si>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</si>
  <si>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</si>
  <si>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</si>
  <si>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</si>
  <si>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</si>
  <si>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</si>
  <si>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</si>
  <si>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</si>
  <si>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</si>
  <si>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</si>
  <si>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</si>
  <si>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</si>
  <si>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</si>
  <si>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</si>
  <si>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</si>
  <si>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</si>
  <si>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</si>
  <si>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</si>
  <si>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</si>
  <si>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</si>
  <si>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</si>
  <si>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</si>
  <si>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</si>
  <si>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</si>
  <si>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</si>
  <si>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</si>
  <si>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</si>
  <si>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</si>
  <si>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</si>
  <si>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</si>
  <si>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</si>
  <si>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</si>
  <si>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</si>
  <si>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</si>
  <si>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</si>
  <si>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</si>
  <si>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</si>
  <si>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</si>
  <si>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</si>
  <si>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</si>
  <si>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</si>
  <si>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</si>
  <si>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</si>
  <si>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</si>
  <si>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</si>
  <si>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</si>
  <si>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</si>
  <si>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</si>
  <si>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</si>
  <si>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</si>
  <si>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</si>
  <si>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</si>
  <si>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</si>
  <si>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</si>
  <si>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</si>
  <si>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</si>
  <si>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</si>
  <si>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</si>
  <si>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</si>
  <si>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</si>
  <si>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</si>
  <si>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</si>
  <si>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</si>
  <si>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</si>
  <si>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</si>
  <si>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</si>
  <si>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</si>
  <si>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</si>
  <si>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</si>
  <si>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</si>
  <si>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</si>
  <si>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</si>
  <si>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</si>
  <si>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</si>
  <si>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</si>
  <si>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</si>
  <si>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</si>
  <si>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</si>
  <si>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</si>
  <si>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</si>
  <si>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</si>
  <si>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</si>
  <si>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</si>
  <si>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85 OPĆINSKA DRŽAVNA ODVJETNIŠTVA</t>
  </si>
  <si>
    <t>50483 METKOVIĆ OPĆINSKO DRŽAVNO ODVJETNIŠTVO</t>
  </si>
  <si>
    <t>2812 DJELOVANJE DRŽAVNIH ODVJETNIŠTAVA</t>
  </si>
  <si>
    <t>11</t>
  </si>
  <si>
    <t>43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</si>
  <si>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</si>
  <si>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</si>
  <si>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</si>
  <si>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</si>
  <si>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</si>
  <si>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</si>
  <si>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6712</t>
  </si>
  <si>
    <t>PRIHODI ZA FINANC.RASHODA ZA NABAVU NEFIN.IMOVINE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</si>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</sst>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4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5" t="s">
        <v>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5" t="s">
        <v>24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0" t="s">
        <v>31</v>
      </c>
      <c r="C7" s="110"/>
      <c r="D7" s="110"/>
      <c r="E7" s="110"/>
      <c r="F7" s="110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5">
        <v>1</v>
      </c>
      <c r="C9" s="105"/>
      <c r="D9" s="105"/>
      <c r="E9" s="105"/>
      <c r="F9" s="10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5">
        <v>561141.78</v>
      </c>
      <c r="H10" s="86">
        <v>637300</v>
      </c>
      <c r="I10" s="86">
        <v>625288</v>
      </c>
      <c r="J10" s="86">
        <v>624925.31000000006</v>
      </c>
      <c r="K10" s="86"/>
      <c r="L10" s="86"/>
    </row>
    <row r="11" spans="2:13" x14ac:dyDescent="0.25">
      <c r="B11" s="103" t="s">
        <v>7</v>
      </c>
      <c r="C11" s="102"/>
      <c r="D11" s="102"/>
      <c r="E11" s="102"/>
      <c r="F11" s="102"/>
      <c r="G11" s="85"/>
      <c r="H11" s="86"/>
      <c r="I11" s="86"/>
      <c r="J11" s="86"/>
      <c r="K11" s="86"/>
      <c r="L11" s="86"/>
    </row>
    <row r="12" spans="2:13" x14ac:dyDescent="0.25">
      <c r="B12" s="97" t="s">
        <v>0</v>
      </c>
      <c r="C12" s="98"/>
      <c r="D12" s="98"/>
      <c r="E12" s="98"/>
      <c r="F12" s="99"/>
      <c r="G12" s="87">
        <f>ROUND(G10+G11,2)</f>
        <v>561141.78</v>
      </c>
      <c r="H12" s="87">
        <f>ROUND(H10+H11,2)</f>
        <v>637300</v>
      </c>
      <c r="I12" s="87">
        <f>ROUND(I10+I11,2)</f>
        <v>625288</v>
      </c>
      <c r="J12" s="87">
        <f>ROUND(J10+J11,2)</f>
        <v>624925.31000000006</v>
      </c>
      <c r="K12" s="88">
        <f>J12/G12*100</f>
        <v>111.366740505403</v>
      </c>
      <c r="L12" s="88">
        <f>J12/I12*100</f>
        <v>99.941996328092003</v>
      </c>
    </row>
    <row r="13" spans="2:13" x14ac:dyDescent="0.25">
      <c r="B13" s="109" t="s">
        <v>9</v>
      </c>
      <c r="C13" s="101"/>
      <c r="D13" s="101"/>
      <c r="E13" s="101"/>
      <c r="F13" s="101"/>
      <c r="G13" s="89">
        <v>561141.57999999996</v>
      </c>
      <c r="H13" s="86">
        <v>637300</v>
      </c>
      <c r="I13" s="86">
        <v>625288</v>
      </c>
      <c r="J13" s="86">
        <v>624925.31000000006</v>
      </c>
      <c r="K13" s="86"/>
      <c r="L13" s="86"/>
    </row>
    <row r="14" spans="2:13" x14ac:dyDescent="0.25">
      <c r="B14" s="103" t="s">
        <v>10</v>
      </c>
      <c r="C14" s="102"/>
      <c r="D14" s="102"/>
      <c r="E14" s="102"/>
      <c r="F14" s="102"/>
      <c r="G14" s="85"/>
      <c r="H14" s="86"/>
      <c r="I14" s="86"/>
      <c r="J14" s="86"/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561141.57999999996</v>
      </c>
      <c r="H15" s="87">
        <f>ROUND(H13+H14,2)</f>
        <v>637300</v>
      </c>
      <c r="I15" s="87">
        <f>ROUND(I13+I14,2)</f>
        <v>625288</v>
      </c>
      <c r="J15" s="87">
        <f>ROUND(J13+J14,2)</f>
        <v>624925.31000000006</v>
      </c>
      <c r="K15" s="88">
        <f>J15/G15*100</f>
        <v>111.36678019832399</v>
      </c>
      <c r="L15" s="88">
        <f>J15/I15*100</f>
        <v>99.941996328092003</v>
      </c>
    </row>
    <row r="16" spans="2:13" x14ac:dyDescent="0.25">
      <c r="B16" s="108" t="s">
        <v>2</v>
      </c>
      <c r="C16" s="98"/>
      <c r="D16" s="98"/>
      <c r="E16" s="98"/>
      <c r="F16" s="98"/>
      <c r="G16" s="90">
        <f>ROUND(G12-G15,2)</f>
        <v>0.2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>
        <f>J16/G16*100</f>
        <v>0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1"/>
      <c r="H21" s="86"/>
      <c r="I21" s="86"/>
      <c r="J21" s="86"/>
      <c r="K21" s="86"/>
      <c r="L21" s="86"/>
    </row>
    <row r="22" spans="1:49" x14ac:dyDescent="0.25">
      <c r="B22" s="100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0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0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4" t="s">
        <v>29</v>
      </c>
      <c r="C26" s="115"/>
      <c r="D26" s="115"/>
      <c r="E26" s="115"/>
      <c r="F26" s="116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7" t="s">
        <v>30</v>
      </c>
      <c r="C27" s="107"/>
      <c r="D27" s="107"/>
      <c r="E27" s="107"/>
      <c r="F27" s="107"/>
      <c r="G27" s="94">
        <f>ROUND(G16+G26,2)</f>
        <v>0.2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58"/>
  <sheetViews>
    <sheetView zoomScale="90" zoomScaleNormal="90" workbookViewId="0">
      <selection activeCell="B2" sqref="B2:L5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5" t="s">
        <v>26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5" t="s">
        <v>15</v>
      </c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561141.78</v>
      </c>
      <c r="H10" s="65">
        <f>H11</f>
        <v>637300</v>
      </c>
      <c r="I10" s="65">
        <f>I11</f>
        <v>625288</v>
      </c>
      <c r="J10" s="65">
        <f>J11</f>
        <v>624925.31000000006</v>
      </c>
      <c r="K10" s="69">
        <f t="shared" ref="K10:K20" si="0">(J10*100)/G10</f>
        <v>111.3667405054031</v>
      </c>
      <c r="L10" s="69">
        <f t="shared" ref="L10:L20" si="1">(J10*100)/I10</f>
        <v>99.941996328092017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561141.78</v>
      </c>
      <c r="H11" s="65">
        <f>H12+H15+H18</f>
        <v>637300</v>
      </c>
      <c r="I11" s="65">
        <f>I12+I15+I18</f>
        <v>625288</v>
      </c>
      <c r="J11" s="65">
        <f>J12+J15+J18</f>
        <v>624925.31000000006</v>
      </c>
      <c r="K11" s="65">
        <f t="shared" si="0"/>
        <v>111.3667405054031</v>
      </c>
      <c r="L11" s="65">
        <f t="shared" si="1"/>
        <v>99.941996328092017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0.2</v>
      </c>
      <c r="H12" s="65">
        <f t="shared" si="2"/>
        <v>0</v>
      </c>
      <c r="I12" s="65">
        <f t="shared" si="2"/>
        <v>0</v>
      </c>
      <c r="J12" s="65">
        <f t="shared" si="2"/>
        <v>0</v>
      </c>
      <c r="K12" s="65">
        <f t="shared" si="0"/>
        <v>0</v>
      </c>
      <c r="L12" s="65" t="e">
        <f t="shared" si="1"/>
        <v>#DIV/0!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0.2</v>
      </c>
      <c r="H13" s="65">
        <f t="shared" si="2"/>
        <v>0</v>
      </c>
      <c r="I13" s="65">
        <f t="shared" si="2"/>
        <v>0</v>
      </c>
      <c r="J13" s="65">
        <f t="shared" si="2"/>
        <v>0</v>
      </c>
      <c r="K13" s="65">
        <f t="shared" si="0"/>
        <v>0</v>
      </c>
      <c r="L13" s="65" t="e">
        <f t="shared" si="1"/>
        <v>#DIV/0!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0.2</v>
      </c>
      <c r="H14" s="66">
        <v>0</v>
      </c>
      <c r="I14" s="66">
        <v>0</v>
      </c>
      <c r="J14" s="66">
        <v>0</v>
      </c>
      <c r="K14" s="66">
        <f t="shared" si="0"/>
        <v>0</v>
      </c>
      <c r="L14" s="66" t="e">
        <f t="shared" si="1"/>
        <v>#DIV/0!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98.9</v>
      </c>
      <c r="H15" s="65">
        <f t="shared" si="3"/>
        <v>100</v>
      </c>
      <c r="I15" s="65">
        <f t="shared" si="3"/>
        <v>100</v>
      </c>
      <c r="J15" s="65">
        <f t="shared" si="3"/>
        <v>17.68</v>
      </c>
      <c r="K15" s="65">
        <f t="shared" si="0"/>
        <v>17.87664307381193</v>
      </c>
      <c r="L15" s="65">
        <f t="shared" si="1"/>
        <v>17.68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98.9</v>
      </c>
      <c r="H16" s="65">
        <f t="shared" si="3"/>
        <v>100</v>
      </c>
      <c r="I16" s="65">
        <f t="shared" si="3"/>
        <v>100</v>
      </c>
      <c r="J16" s="65">
        <f t="shared" si="3"/>
        <v>17.68</v>
      </c>
      <c r="K16" s="65">
        <f t="shared" si="0"/>
        <v>17.87664307381193</v>
      </c>
      <c r="L16" s="65">
        <f t="shared" si="1"/>
        <v>17.68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98.9</v>
      </c>
      <c r="H17" s="66">
        <v>100</v>
      </c>
      <c r="I17" s="66">
        <v>100</v>
      </c>
      <c r="J17" s="66">
        <v>17.68</v>
      </c>
      <c r="K17" s="66">
        <f t="shared" si="0"/>
        <v>17.87664307381193</v>
      </c>
      <c r="L17" s="66">
        <f t="shared" si="1"/>
        <v>17.68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 t="shared" ref="G18:J19" si="4">G19</f>
        <v>561042.68000000005</v>
      </c>
      <c r="H18" s="65">
        <f t="shared" si="4"/>
        <v>637200</v>
      </c>
      <c r="I18" s="65">
        <f t="shared" si="4"/>
        <v>625188</v>
      </c>
      <c r="J18" s="65">
        <f t="shared" si="4"/>
        <v>624907.63</v>
      </c>
      <c r="K18" s="65">
        <f t="shared" si="0"/>
        <v>111.38326053910906</v>
      </c>
      <c r="L18" s="65">
        <f t="shared" si="1"/>
        <v>99.955154289589686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 t="shared" si="4"/>
        <v>561042.68000000005</v>
      </c>
      <c r="H19" s="65">
        <f t="shared" si="4"/>
        <v>637200</v>
      </c>
      <c r="I19" s="65">
        <f t="shared" si="4"/>
        <v>625188</v>
      </c>
      <c r="J19" s="65">
        <f t="shared" si="4"/>
        <v>624907.63</v>
      </c>
      <c r="K19" s="65">
        <f t="shared" si="0"/>
        <v>111.38326053910906</v>
      </c>
      <c r="L19" s="65">
        <f t="shared" si="1"/>
        <v>99.955154289589686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561042.68000000005</v>
      </c>
      <c r="H20" s="66">
        <v>637200</v>
      </c>
      <c r="I20" s="66">
        <v>625188</v>
      </c>
      <c r="J20" s="66">
        <v>624907.63</v>
      </c>
      <c r="K20" s="66">
        <f t="shared" si="0"/>
        <v>111.38326053910906</v>
      </c>
      <c r="L20" s="66">
        <f t="shared" si="1"/>
        <v>99.955154289589686</v>
      </c>
    </row>
    <row r="21" spans="2:12" x14ac:dyDescent="0.25">
      <c r="F21" s="35"/>
    </row>
    <row r="22" spans="2:12" x14ac:dyDescent="0.25">
      <c r="F22" s="35"/>
    </row>
    <row r="23" spans="2:12" ht="36.75" customHeight="1" x14ac:dyDescent="0.25">
      <c r="B23" s="117" t="s">
        <v>3</v>
      </c>
      <c r="C23" s="118"/>
      <c r="D23" s="118"/>
      <c r="E23" s="118"/>
      <c r="F23" s="119"/>
      <c r="G23" s="28" t="s">
        <v>46</v>
      </c>
      <c r="H23" s="28" t="s">
        <v>43</v>
      </c>
      <c r="I23" s="28" t="s">
        <v>44</v>
      </c>
      <c r="J23" s="28" t="s">
        <v>47</v>
      </c>
      <c r="K23" s="28" t="s">
        <v>6</v>
      </c>
      <c r="L23" s="28" t="s">
        <v>22</v>
      </c>
    </row>
    <row r="24" spans="2:12" x14ac:dyDescent="0.25">
      <c r="B24" s="120">
        <v>1</v>
      </c>
      <c r="C24" s="121"/>
      <c r="D24" s="121"/>
      <c r="E24" s="121"/>
      <c r="F24" s="122"/>
      <c r="G24" s="30">
        <v>2</v>
      </c>
      <c r="H24" s="30">
        <v>3</v>
      </c>
      <c r="I24" s="30">
        <v>4</v>
      </c>
      <c r="J24" s="30">
        <v>5</v>
      </c>
      <c r="K24" s="30" t="s">
        <v>13</v>
      </c>
      <c r="L24" s="30" t="s">
        <v>14</v>
      </c>
    </row>
    <row r="25" spans="2:12" x14ac:dyDescent="0.25">
      <c r="B25" s="65"/>
      <c r="C25" s="66"/>
      <c r="D25" s="67"/>
      <c r="E25" s="68"/>
      <c r="F25" s="8" t="s">
        <v>21</v>
      </c>
      <c r="G25" s="65">
        <f>G26</f>
        <v>561141.58000000007</v>
      </c>
      <c r="H25" s="65">
        <f>H26</f>
        <v>637300</v>
      </c>
      <c r="I25" s="65">
        <f>I26</f>
        <v>625288</v>
      </c>
      <c r="J25" s="65">
        <f>J26</f>
        <v>624925.30999999994</v>
      </c>
      <c r="K25" s="70">
        <f t="shared" ref="K25:K57" si="5">(J25*100)/G25</f>
        <v>111.36678019832355</v>
      </c>
      <c r="L25" s="70">
        <f t="shared" ref="L25:L57" si="6">(J25*100)/I25</f>
        <v>99.941996328092017</v>
      </c>
    </row>
    <row r="26" spans="2:12" x14ac:dyDescent="0.25">
      <c r="B26" s="65" t="s">
        <v>70</v>
      </c>
      <c r="C26" s="65"/>
      <c r="D26" s="65"/>
      <c r="E26" s="65"/>
      <c r="F26" s="65" t="s">
        <v>71</v>
      </c>
      <c r="G26" s="65">
        <f>G27+G35+G55</f>
        <v>561141.58000000007</v>
      </c>
      <c r="H26" s="65">
        <f>H27+H35+H55</f>
        <v>637300</v>
      </c>
      <c r="I26" s="65">
        <f>I27+I35+I55</f>
        <v>625288</v>
      </c>
      <c r="J26" s="65">
        <f>J27+J35+J55</f>
        <v>624925.30999999994</v>
      </c>
      <c r="K26" s="65">
        <f t="shared" si="5"/>
        <v>111.36678019832355</v>
      </c>
      <c r="L26" s="65">
        <f t="shared" si="6"/>
        <v>99.941996328092017</v>
      </c>
    </row>
    <row r="27" spans="2:12" x14ac:dyDescent="0.25">
      <c r="B27" s="65"/>
      <c r="C27" s="65" t="s">
        <v>72</v>
      </c>
      <c r="D27" s="65"/>
      <c r="E27" s="65"/>
      <c r="F27" s="65" t="s">
        <v>73</v>
      </c>
      <c r="G27" s="65">
        <f>G28+G31+G33</f>
        <v>466538.64</v>
      </c>
      <c r="H27" s="65">
        <f>H28+H31+H33</f>
        <v>539500</v>
      </c>
      <c r="I27" s="65">
        <f>I28+I31+I33</f>
        <v>533944</v>
      </c>
      <c r="J27" s="65">
        <f>J28+J31+J33</f>
        <v>533851.87</v>
      </c>
      <c r="K27" s="65">
        <f t="shared" si="5"/>
        <v>114.42822185103468</v>
      </c>
      <c r="L27" s="65">
        <f t="shared" si="6"/>
        <v>99.982745381538138</v>
      </c>
    </row>
    <row r="28" spans="2:12" x14ac:dyDescent="0.25">
      <c r="B28" s="65"/>
      <c r="C28" s="65"/>
      <c r="D28" s="65" t="s">
        <v>74</v>
      </c>
      <c r="E28" s="65"/>
      <c r="F28" s="65" t="s">
        <v>75</v>
      </c>
      <c r="G28" s="65">
        <f>G29+G30</f>
        <v>390569.7</v>
      </c>
      <c r="H28" s="65">
        <f>H29+H30</f>
        <v>453500</v>
      </c>
      <c r="I28" s="65">
        <f>I29+I30</f>
        <v>449544</v>
      </c>
      <c r="J28" s="65">
        <f>J29+J30</f>
        <v>449536.87</v>
      </c>
      <c r="K28" s="65">
        <f t="shared" si="5"/>
        <v>115.09773287584777</v>
      </c>
      <c r="L28" s="65">
        <f t="shared" si="6"/>
        <v>99.998413948356557</v>
      </c>
    </row>
    <row r="29" spans="2:12" x14ac:dyDescent="0.25">
      <c r="B29" s="66"/>
      <c r="C29" s="66"/>
      <c r="D29" s="66"/>
      <c r="E29" s="66" t="s">
        <v>76</v>
      </c>
      <c r="F29" s="66" t="s">
        <v>77</v>
      </c>
      <c r="G29" s="66">
        <v>381985.64</v>
      </c>
      <c r="H29" s="66">
        <v>435500</v>
      </c>
      <c r="I29" s="66">
        <v>435500</v>
      </c>
      <c r="J29" s="66">
        <v>435492.93</v>
      </c>
      <c r="K29" s="66">
        <f t="shared" si="5"/>
        <v>114.00767055012852</v>
      </c>
      <c r="L29" s="66">
        <f t="shared" si="6"/>
        <v>99.998376578645235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8584.06</v>
      </c>
      <c r="H30" s="66">
        <v>18000</v>
      </c>
      <c r="I30" s="66">
        <v>14044</v>
      </c>
      <c r="J30" s="66">
        <v>14043.94</v>
      </c>
      <c r="K30" s="66">
        <f t="shared" si="5"/>
        <v>163.60486762674074</v>
      </c>
      <c r="L30" s="66">
        <f t="shared" si="6"/>
        <v>99.999572771290232</v>
      </c>
    </row>
    <row r="31" spans="2:12" x14ac:dyDescent="0.25">
      <c r="B31" s="65"/>
      <c r="C31" s="65"/>
      <c r="D31" s="65" t="s">
        <v>80</v>
      </c>
      <c r="E31" s="65"/>
      <c r="F31" s="65" t="s">
        <v>81</v>
      </c>
      <c r="G31" s="65">
        <f>G32</f>
        <v>11525.01</v>
      </c>
      <c r="H31" s="65">
        <f>H32</f>
        <v>11000</v>
      </c>
      <c r="I31" s="65">
        <f>I32</f>
        <v>10200</v>
      </c>
      <c r="J31" s="65">
        <f>J32</f>
        <v>10141.44</v>
      </c>
      <c r="K31" s="65">
        <f t="shared" si="5"/>
        <v>87.995064646364725</v>
      </c>
      <c r="L31" s="65">
        <f t="shared" si="6"/>
        <v>99.425882352941173</v>
      </c>
    </row>
    <row r="32" spans="2:12" x14ac:dyDescent="0.25">
      <c r="B32" s="66"/>
      <c r="C32" s="66"/>
      <c r="D32" s="66"/>
      <c r="E32" s="66" t="s">
        <v>82</v>
      </c>
      <c r="F32" s="66" t="s">
        <v>81</v>
      </c>
      <c r="G32" s="66">
        <v>11525.01</v>
      </c>
      <c r="H32" s="66">
        <v>11000</v>
      </c>
      <c r="I32" s="66">
        <v>10200</v>
      </c>
      <c r="J32" s="66">
        <v>10141.44</v>
      </c>
      <c r="K32" s="66">
        <f t="shared" si="5"/>
        <v>87.995064646364725</v>
      </c>
      <c r="L32" s="66">
        <f t="shared" si="6"/>
        <v>99.425882352941173</v>
      </c>
    </row>
    <row r="33" spans="2:12" x14ac:dyDescent="0.25">
      <c r="B33" s="65"/>
      <c r="C33" s="65"/>
      <c r="D33" s="65" t="s">
        <v>83</v>
      </c>
      <c r="E33" s="65"/>
      <c r="F33" s="65" t="s">
        <v>84</v>
      </c>
      <c r="G33" s="65">
        <f>G34</f>
        <v>64443.93</v>
      </c>
      <c r="H33" s="65">
        <f>H34</f>
        <v>75000</v>
      </c>
      <c r="I33" s="65">
        <f>I34</f>
        <v>74200</v>
      </c>
      <c r="J33" s="65">
        <f>J34</f>
        <v>74173.56</v>
      </c>
      <c r="K33" s="65">
        <f t="shared" si="5"/>
        <v>115.09782224640863</v>
      </c>
      <c r="L33" s="65">
        <f t="shared" si="6"/>
        <v>99.964366576819401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64443.93</v>
      </c>
      <c r="H34" s="66">
        <v>75000</v>
      </c>
      <c r="I34" s="66">
        <v>74200</v>
      </c>
      <c r="J34" s="66">
        <v>74173.56</v>
      </c>
      <c r="K34" s="66">
        <f t="shared" si="5"/>
        <v>115.09782224640863</v>
      </c>
      <c r="L34" s="66">
        <f t="shared" si="6"/>
        <v>99.964366576819401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G36+G40+G43+G50+G52</f>
        <v>94262.94</v>
      </c>
      <c r="H35" s="65">
        <f>H36+H40+H43+H50+H52</f>
        <v>97300</v>
      </c>
      <c r="I35" s="65">
        <f>I36+I40+I43+I50+I52</f>
        <v>91021</v>
      </c>
      <c r="J35" s="65">
        <f>J36+J40+J43+J50+J52</f>
        <v>90750.46</v>
      </c>
      <c r="K35" s="65">
        <f t="shared" si="5"/>
        <v>96.273742363647898</v>
      </c>
      <c r="L35" s="65">
        <f t="shared" si="6"/>
        <v>99.702771887806108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G37+G38+G39</f>
        <v>33050.78</v>
      </c>
      <c r="H36" s="65">
        <f>H37+H38+H39</f>
        <v>42150</v>
      </c>
      <c r="I36" s="65">
        <f>I37+I38+I39</f>
        <v>37035</v>
      </c>
      <c r="J36" s="65">
        <f>J37+J38+J39</f>
        <v>36850.31</v>
      </c>
      <c r="K36" s="65">
        <f t="shared" si="5"/>
        <v>111.49603730986077</v>
      </c>
      <c r="L36" s="65">
        <f t="shared" si="6"/>
        <v>99.501309572026457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6489.85</v>
      </c>
      <c r="H37" s="66">
        <v>15000</v>
      </c>
      <c r="I37" s="66">
        <v>12188</v>
      </c>
      <c r="J37" s="66">
        <v>12187.75</v>
      </c>
      <c r="K37" s="66">
        <f t="shared" si="5"/>
        <v>187.79709854619134</v>
      </c>
      <c r="L37" s="66">
        <f t="shared" si="6"/>
        <v>99.997948802100424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25896.93</v>
      </c>
      <c r="H38" s="66">
        <v>26500</v>
      </c>
      <c r="I38" s="66">
        <v>24197</v>
      </c>
      <c r="J38" s="66">
        <v>24196.86</v>
      </c>
      <c r="K38" s="66">
        <f t="shared" si="5"/>
        <v>93.435245027113254</v>
      </c>
      <c r="L38" s="66">
        <f t="shared" si="6"/>
        <v>99.999421415878004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664</v>
      </c>
      <c r="H39" s="66">
        <v>650</v>
      </c>
      <c r="I39" s="66">
        <v>650</v>
      </c>
      <c r="J39" s="66">
        <v>465.7</v>
      </c>
      <c r="K39" s="66">
        <f t="shared" si="5"/>
        <v>70.135542168674704</v>
      </c>
      <c r="L39" s="66">
        <f t="shared" si="6"/>
        <v>71.646153846153851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</f>
        <v>5300</v>
      </c>
      <c r="H40" s="65">
        <f>H41+H42</f>
        <v>7300</v>
      </c>
      <c r="I40" s="65">
        <f>I41+I42</f>
        <v>5502</v>
      </c>
      <c r="J40" s="65">
        <f>J41+J42</f>
        <v>5418.33</v>
      </c>
      <c r="K40" s="65">
        <f t="shared" si="5"/>
        <v>102.23264150943396</v>
      </c>
      <c r="L40" s="65">
        <f t="shared" si="6"/>
        <v>98.479280261723005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4636</v>
      </c>
      <c r="H41" s="66">
        <v>6100</v>
      </c>
      <c r="I41" s="66">
        <v>4759</v>
      </c>
      <c r="J41" s="66">
        <v>4675.8999999999996</v>
      </c>
      <c r="K41" s="66">
        <f t="shared" si="5"/>
        <v>100.86065573770492</v>
      </c>
      <c r="L41" s="66">
        <f t="shared" si="6"/>
        <v>98.253834839251937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664</v>
      </c>
      <c r="H42" s="66">
        <v>1200</v>
      </c>
      <c r="I42" s="66">
        <v>743</v>
      </c>
      <c r="J42" s="66">
        <v>742.43</v>
      </c>
      <c r="K42" s="66">
        <f t="shared" si="5"/>
        <v>111.81174698795181</v>
      </c>
      <c r="L42" s="66">
        <f t="shared" si="6"/>
        <v>99.923283983849259</v>
      </c>
    </row>
    <row r="43" spans="2:12" x14ac:dyDescent="0.25">
      <c r="B43" s="65"/>
      <c r="C43" s="65"/>
      <c r="D43" s="65" t="s">
        <v>103</v>
      </c>
      <c r="E43" s="65"/>
      <c r="F43" s="65" t="s">
        <v>104</v>
      </c>
      <c r="G43" s="65">
        <f>G44+G45+G46+G47+G48+G49</f>
        <v>55458.969999999994</v>
      </c>
      <c r="H43" s="65">
        <f>H44+H45+H46+H47+H48+H49</f>
        <v>46900</v>
      </c>
      <c r="I43" s="65">
        <f>I44+I45+I46+I47+I48+I49</f>
        <v>47855</v>
      </c>
      <c r="J43" s="65">
        <f>J44+J45+J46+J47+J48+J49</f>
        <v>47852.95</v>
      </c>
      <c r="K43" s="65">
        <f t="shared" si="5"/>
        <v>86.285320481069164</v>
      </c>
      <c r="L43" s="65">
        <f t="shared" si="6"/>
        <v>99.995716226099674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6128.23</v>
      </c>
      <c r="H44" s="66">
        <v>7300</v>
      </c>
      <c r="I44" s="66">
        <v>6113</v>
      </c>
      <c r="J44" s="66">
        <v>6112.04</v>
      </c>
      <c r="K44" s="66">
        <f t="shared" si="5"/>
        <v>99.735812787705427</v>
      </c>
      <c r="L44" s="66">
        <f t="shared" si="6"/>
        <v>99.984295763127761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1134.54</v>
      </c>
      <c r="H45" s="66">
        <v>1500</v>
      </c>
      <c r="I45" s="66">
        <v>0</v>
      </c>
      <c r="J45" s="66">
        <v>0</v>
      </c>
      <c r="K45" s="66">
        <f t="shared" si="5"/>
        <v>0</v>
      </c>
      <c r="L45" s="66" t="e">
        <f t="shared" si="6"/>
        <v>#DIV/0!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6421.84</v>
      </c>
      <c r="H46" s="66">
        <v>7000</v>
      </c>
      <c r="I46" s="66">
        <v>6414</v>
      </c>
      <c r="J46" s="66">
        <v>6413.91</v>
      </c>
      <c r="K46" s="66">
        <f t="shared" si="5"/>
        <v>99.876515142077665</v>
      </c>
      <c r="L46" s="66">
        <f t="shared" si="6"/>
        <v>99.998596819457433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796.35</v>
      </c>
      <c r="H47" s="66">
        <v>1000</v>
      </c>
      <c r="I47" s="66">
        <v>0</v>
      </c>
      <c r="J47" s="66">
        <v>0</v>
      </c>
      <c r="K47" s="66">
        <f t="shared" si="5"/>
        <v>0</v>
      </c>
      <c r="L47" s="66" t="e">
        <f t="shared" si="6"/>
        <v>#DIV/0!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40958.089999999997</v>
      </c>
      <c r="H48" s="66">
        <v>30000</v>
      </c>
      <c r="I48" s="66">
        <v>35308</v>
      </c>
      <c r="J48" s="66">
        <v>35307.08</v>
      </c>
      <c r="K48" s="66">
        <f t="shared" si="5"/>
        <v>86.20294549867927</v>
      </c>
      <c r="L48" s="66">
        <f t="shared" si="6"/>
        <v>99.997394358219097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19.920000000000002</v>
      </c>
      <c r="H49" s="66">
        <v>100</v>
      </c>
      <c r="I49" s="66">
        <v>20</v>
      </c>
      <c r="J49" s="66">
        <v>19.920000000000002</v>
      </c>
      <c r="K49" s="66">
        <f t="shared" si="5"/>
        <v>99.999999999999986</v>
      </c>
      <c r="L49" s="66">
        <f t="shared" si="6"/>
        <v>99.6</v>
      </c>
    </row>
    <row r="50" spans="2:12" x14ac:dyDescent="0.25">
      <c r="B50" s="65"/>
      <c r="C50" s="65"/>
      <c r="D50" s="65" t="s">
        <v>117</v>
      </c>
      <c r="E50" s="65"/>
      <c r="F50" s="65" t="s">
        <v>118</v>
      </c>
      <c r="G50" s="65">
        <f>G51</f>
        <v>57.24</v>
      </c>
      <c r="H50" s="65">
        <f>H51</f>
        <v>300</v>
      </c>
      <c r="I50" s="65">
        <f>I51</f>
        <v>89</v>
      </c>
      <c r="J50" s="65">
        <f>J51</f>
        <v>88.91</v>
      </c>
      <c r="K50" s="65">
        <f t="shared" si="5"/>
        <v>155.32844164919635</v>
      </c>
      <c r="L50" s="65">
        <f t="shared" si="6"/>
        <v>99.898876404494388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57.24</v>
      </c>
      <c r="H51" s="66">
        <v>300</v>
      </c>
      <c r="I51" s="66">
        <v>89</v>
      </c>
      <c r="J51" s="66">
        <v>88.91</v>
      </c>
      <c r="K51" s="66">
        <f t="shared" si="5"/>
        <v>155.32844164919635</v>
      </c>
      <c r="L51" s="66">
        <f t="shared" si="6"/>
        <v>99.898876404494388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G53+G54</f>
        <v>395.95000000000005</v>
      </c>
      <c r="H52" s="65">
        <f>H53+H54</f>
        <v>650</v>
      </c>
      <c r="I52" s="65">
        <f>I53+I54</f>
        <v>540</v>
      </c>
      <c r="J52" s="65">
        <f>J53+J54</f>
        <v>539.96</v>
      </c>
      <c r="K52" s="65">
        <f t="shared" si="5"/>
        <v>136.37075388306602</v>
      </c>
      <c r="L52" s="65">
        <f t="shared" si="6"/>
        <v>99.992592592592587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98.9</v>
      </c>
      <c r="H53" s="66">
        <v>0</v>
      </c>
      <c r="I53" s="66">
        <v>0</v>
      </c>
      <c r="J53" s="66">
        <v>0</v>
      </c>
      <c r="K53" s="66">
        <f t="shared" si="5"/>
        <v>0</v>
      </c>
      <c r="L53" s="66" t="e">
        <f t="shared" si="6"/>
        <v>#DIV/0!</v>
      </c>
    </row>
    <row r="54" spans="2:12" x14ac:dyDescent="0.25">
      <c r="B54" s="66"/>
      <c r="C54" s="66"/>
      <c r="D54" s="66"/>
      <c r="E54" s="66" t="s">
        <v>125</v>
      </c>
      <c r="F54" s="66" t="s">
        <v>122</v>
      </c>
      <c r="G54" s="66">
        <v>297.05</v>
      </c>
      <c r="H54" s="66">
        <v>650</v>
      </c>
      <c r="I54" s="66">
        <v>540</v>
      </c>
      <c r="J54" s="66">
        <v>539.96</v>
      </c>
      <c r="K54" s="66">
        <f t="shared" si="5"/>
        <v>181.77411210233967</v>
      </c>
      <c r="L54" s="66">
        <f t="shared" si="6"/>
        <v>99.992592592592587</v>
      </c>
    </row>
    <row r="55" spans="2:12" x14ac:dyDescent="0.25">
      <c r="B55" s="65"/>
      <c r="C55" s="65" t="s">
        <v>126</v>
      </c>
      <c r="D55" s="65"/>
      <c r="E55" s="65"/>
      <c r="F55" s="65" t="s">
        <v>127</v>
      </c>
      <c r="G55" s="65">
        <f t="shared" ref="G55:J56" si="7">G56</f>
        <v>340</v>
      </c>
      <c r="H55" s="65">
        <f t="shared" si="7"/>
        <v>500</v>
      </c>
      <c r="I55" s="65">
        <f t="shared" si="7"/>
        <v>323</v>
      </c>
      <c r="J55" s="65">
        <f t="shared" si="7"/>
        <v>322.98</v>
      </c>
      <c r="K55" s="65">
        <f t="shared" si="5"/>
        <v>94.994117647058829</v>
      </c>
      <c r="L55" s="65">
        <f t="shared" si="6"/>
        <v>99.993808049535602</v>
      </c>
    </row>
    <row r="56" spans="2:12" x14ac:dyDescent="0.25">
      <c r="B56" s="65"/>
      <c r="C56" s="65"/>
      <c r="D56" s="65" t="s">
        <v>128</v>
      </c>
      <c r="E56" s="65"/>
      <c r="F56" s="65" t="s">
        <v>129</v>
      </c>
      <c r="G56" s="65">
        <f t="shared" si="7"/>
        <v>340</v>
      </c>
      <c r="H56" s="65">
        <f t="shared" si="7"/>
        <v>500</v>
      </c>
      <c r="I56" s="65">
        <f t="shared" si="7"/>
        <v>323</v>
      </c>
      <c r="J56" s="65">
        <f t="shared" si="7"/>
        <v>322.98</v>
      </c>
      <c r="K56" s="65">
        <f t="shared" si="5"/>
        <v>94.994117647058829</v>
      </c>
      <c r="L56" s="65">
        <f t="shared" si="6"/>
        <v>99.993808049535602</v>
      </c>
    </row>
    <row r="57" spans="2:12" x14ac:dyDescent="0.25">
      <c r="B57" s="66"/>
      <c r="C57" s="66"/>
      <c r="D57" s="66"/>
      <c r="E57" s="66" t="s">
        <v>130</v>
      </c>
      <c r="F57" s="66" t="s">
        <v>131</v>
      </c>
      <c r="G57" s="66">
        <v>340</v>
      </c>
      <c r="H57" s="66">
        <v>500</v>
      </c>
      <c r="I57" s="66">
        <v>323</v>
      </c>
      <c r="J57" s="66">
        <v>322.98</v>
      </c>
      <c r="K57" s="66">
        <f t="shared" si="5"/>
        <v>94.994117647058829</v>
      </c>
      <c r="L57" s="66">
        <f t="shared" si="6"/>
        <v>99.993808049535602</v>
      </c>
    </row>
    <row r="58" spans="2:12" x14ac:dyDescent="0.25">
      <c r="B58" s="65"/>
      <c r="C58" s="66"/>
      <c r="D58" s="67"/>
      <c r="E58" s="68"/>
      <c r="F58" s="8"/>
      <c r="G58" s="65"/>
      <c r="H58" s="65"/>
      <c r="I58" s="65"/>
      <c r="J58" s="65"/>
      <c r="K58" s="70"/>
      <c r="L58" s="70"/>
    </row>
  </sheetData>
  <mergeCells count="7">
    <mergeCell ref="B23:F23"/>
    <mergeCell ref="B24:F24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7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5" t="s">
        <v>16</v>
      </c>
      <c r="C2" s="95"/>
      <c r="D2" s="95"/>
      <c r="E2" s="95"/>
      <c r="F2" s="95"/>
      <c r="G2" s="95"/>
      <c r="H2" s="95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561141.78</v>
      </c>
      <c r="D6" s="71">
        <f>D7+D9+D11</f>
        <v>637300</v>
      </c>
      <c r="E6" s="71">
        <f>E7+E9+E11</f>
        <v>625288</v>
      </c>
      <c r="F6" s="71">
        <f>F7+F9+F11</f>
        <v>624925.31000000006</v>
      </c>
      <c r="G6" s="72">
        <f t="shared" ref="G6:G17" si="0">(F6*100)/C6</f>
        <v>111.3667405054031</v>
      </c>
      <c r="H6" s="72">
        <f t="shared" ref="H6:H17" si="1">(F6*100)/E6</f>
        <v>99.941996328092017</v>
      </c>
    </row>
    <row r="7" spans="1:8" x14ac:dyDescent="0.25">
      <c r="A7"/>
      <c r="B7" s="8" t="s">
        <v>132</v>
      </c>
      <c r="C7" s="71">
        <f>C8</f>
        <v>561042.68000000005</v>
      </c>
      <c r="D7" s="71">
        <f>D8</f>
        <v>637200</v>
      </c>
      <c r="E7" s="71">
        <f>E8</f>
        <v>625188</v>
      </c>
      <c r="F7" s="71">
        <f>F8</f>
        <v>624907.63</v>
      </c>
      <c r="G7" s="72">
        <f t="shared" si="0"/>
        <v>111.38326053910906</v>
      </c>
      <c r="H7" s="72">
        <f t="shared" si="1"/>
        <v>99.955154289589686</v>
      </c>
    </row>
    <row r="8" spans="1:8" x14ac:dyDescent="0.25">
      <c r="A8"/>
      <c r="B8" s="16" t="s">
        <v>133</v>
      </c>
      <c r="C8" s="73">
        <v>561042.68000000005</v>
      </c>
      <c r="D8" s="73">
        <v>637200</v>
      </c>
      <c r="E8" s="73">
        <v>625188</v>
      </c>
      <c r="F8" s="74">
        <v>624907.63</v>
      </c>
      <c r="G8" s="70">
        <f t="shared" si="0"/>
        <v>111.38326053910906</v>
      </c>
      <c r="H8" s="70">
        <f t="shared" si="1"/>
        <v>99.955154289589686</v>
      </c>
    </row>
    <row r="9" spans="1:8" x14ac:dyDescent="0.25">
      <c r="A9"/>
      <c r="B9" s="8" t="s">
        <v>134</v>
      </c>
      <c r="C9" s="71">
        <f>C10</f>
        <v>98.9</v>
      </c>
      <c r="D9" s="71">
        <f>D10</f>
        <v>100</v>
      </c>
      <c r="E9" s="71">
        <f>E10</f>
        <v>100</v>
      </c>
      <c r="F9" s="71">
        <f>F10</f>
        <v>17.68</v>
      </c>
      <c r="G9" s="72">
        <f t="shared" si="0"/>
        <v>17.87664307381193</v>
      </c>
      <c r="H9" s="72">
        <f t="shared" si="1"/>
        <v>17.68</v>
      </c>
    </row>
    <row r="10" spans="1:8" x14ac:dyDescent="0.25">
      <c r="A10"/>
      <c r="B10" s="16" t="s">
        <v>135</v>
      </c>
      <c r="C10" s="73">
        <v>98.9</v>
      </c>
      <c r="D10" s="73">
        <v>100</v>
      </c>
      <c r="E10" s="73">
        <v>100</v>
      </c>
      <c r="F10" s="74">
        <v>17.68</v>
      </c>
      <c r="G10" s="70">
        <f t="shared" si="0"/>
        <v>17.87664307381193</v>
      </c>
      <c r="H10" s="70">
        <f t="shared" si="1"/>
        <v>17.68</v>
      </c>
    </row>
    <row r="11" spans="1:8" x14ac:dyDescent="0.25">
      <c r="A11"/>
      <c r="B11" s="8" t="s">
        <v>136</v>
      </c>
      <c r="C11" s="71">
        <f>C12</f>
        <v>0.2</v>
      </c>
      <c r="D11" s="71">
        <f>D12</f>
        <v>0</v>
      </c>
      <c r="E11" s="71">
        <f>E12</f>
        <v>0</v>
      </c>
      <c r="F11" s="71">
        <f>F12</f>
        <v>0</v>
      </c>
      <c r="G11" s="72">
        <f t="shared" si="0"/>
        <v>0</v>
      </c>
      <c r="H11" s="72" t="e">
        <f t="shared" si="1"/>
        <v>#DIV/0!</v>
      </c>
    </row>
    <row r="12" spans="1:8" x14ac:dyDescent="0.25">
      <c r="A12"/>
      <c r="B12" s="16" t="s">
        <v>137</v>
      </c>
      <c r="C12" s="73">
        <v>0.2</v>
      </c>
      <c r="D12" s="73">
        <v>0</v>
      </c>
      <c r="E12" s="73">
        <v>0</v>
      </c>
      <c r="F12" s="74">
        <v>0</v>
      </c>
      <c r="G12" s="70">
        <f t="shared" si="0"/>
        <v>0</v>
      </c>
      <c r="H12" s="70" t="e">
        <f t="shared" si="1"/>
        <v>#DIV/0!</v>
      </c>
    </row>
    <row r="13" spans="1:8" x14ac:dyDescent="0.25">
      <c r="B13" s="8" t="s">
        <v>32</v>
      </c>
      <c r="C13" s="75">
        <f>C14+C16</f>
        <v>561141.58000000007</v>
      </c>
      <c r="D13" s="75">
        <f>D14+D16</f>
        <v>637300</v>
      </c>
      <c r="E13" s="75">
        <f>E14+E16</f>
        <v>625288</v>
      </c>
      <c r="F13" s="75">
        <f>F14+F16</f>
        <v>624925.31000000006</v>
      </c>
      <c r="G13" s="72">
        <f t="shared" si="0"/>
        <v>111.36678019832355</v>
      </c>
      <c r="H13" s="72">
        <f t="shared" si="1"/>
        <v>99.941996328092017</v>
      </c>
    </row>
    <row r="14" spans="1:8" x14ac:dyDescent="0.25">
      <c r="A14"/>
      <c r="B14" s="8" t="s">
        <v>132</v>
      </c>
      <c r="C14" s="75">
        <f>C15</f>
        <v>561042.68000000005</v>
      </c>
      <c r="D14" s="75">
        <f>D15</f>
        <v>637200</v>
      </c>
      <c r="E14" s="75">
        <f>E15</f>
        <v>625188</v>
      </c>
      <c r="F14" s="75">
        <f>F15</f>
        <v>624907.63</v>
      </c>
      <c r="G14" s="72">
        <f t="shared" si="0"/>
        <v>111.38326053910906</v>
      </c>
      <c r="H14" s="72">
        <f t="shared" si="1"/>
        <v>99.955154289589686</v>
      </c>
    </row>
    <row r="15" spans="1:8" x14ac:dyDescent="0.25">
      <c r="A15"/>
      <c r="B15" s="16" t="s">
        <v>133</v>
      </c>
      <c r="C15" s="73">
        <v>561042.68000000005</v>
      </c>
      <c r="D15" s="73">
        <v>637200</v>
      </c>
      <c r="E15" s="76">
        <v>625188</v>
      </c>
      <c r="F15" s="74">
        <v>624907.63</v>
      </c>
      <c r="G15" s="70">
        <f t="shared" si="0"/>
        <v>111.38326053910906</v>
      </c>
      <c r="H15" s="70">
        <f t="shared" si="1"/>
        <v>99.955154289589686</v>
      </c>
    </row>
    <row r="16" spans="1:8" x14ac:dyDescent="0.25">
      <c r="A16"/>
      <c r="B16" s="8" t="s">
        <v>134</v>
      </c>
      <c r="C16" s="75">
        <f>C17</f>
        <v>98.9</v>
      </c>
      <c r="D16" s="75">
        <f>D17</f>
        <v>100</v>
      </c>
      <c r="E16" s="75">
        <f>E17</f>
        <v>100</v>
      </c>
      <c r="F16" s="75">
        <f>F17</f>
        <v>17.68</v>
      </c>
      <c r="G16" s="72">
        <f t="shared" si="0"/>
        <v>17.87664307381193</v>
      </c>
      <c r="H16" s="72">
        <f t="shared" si="1"/>
        <v>17.68</v>
      </c>
    </row>
    <row r="17" spans="1:8" x14ac:dyDescent="0.25">
      <c r="A17"/>
      <c r="B17" s="16" t="s">
        <v>135</v>
      </c>
      <c r="C17" s="73">
        <v>98.9</v>
      </c>
      <c r="D17" s="73">
        <v>100</v>
      </c>
      <c r="E17" s="76">
        <v>100</v>
      </c>
      <c r="F17" s="74">
        <v>17.68</v>
      </c>
      <c r="G17" s="70">
        <f t="shared" si="0"/>
        <v>17.87664307381193</v>
      </c>
      <c r="H17" s="70">
        <f t="shared" si="1"/>
        <v>17.68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17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561141.57999999996</v>
      </c>
      <c r="D6" s="75">
        <f t="shared" si="0"/>
        <v>637300</v>
      </c>
      <c r="E6" s="75">
        <f t="shared" si="0"/>
        <v>625288</v>
      </c>
      <c r="F6" s="75">
        <f t="shared" si="0"/>
        <v>624925.31000000006</v>
      </c>
      <c r="G6" s="70">
        <f>(F6*100)/C6</f>
        <v>111.36678019832358</v>
      </c>
      <c r="H6" s="70">
        <f>(F6*100)/E6</f>
        <v>99.941996328092017</v>
      </c>
    </row>
    <row r="7" spans="2:8" x14ac:dyDescent="0.25">
      <c r="B7" s="8" t="s">
        <v>138</v>
      </c>
      <c r="C7" s="75">
        <f t="shared" si="0"/>
        <v>561141.57999999996</v>
      </c>
      <c r="D7" s="75">
        <f t="shared" si="0"/>
        <v>637300</v>
      </c>
      <c r="E7" s="75">
        <f t="shared" si="0"/>
        <v>625288</v>
      </c>
      <c r="F7" s="75">
        <f t="shared" si="0"/>
        <v>624925.31000000006</v>
      </c>
      <c r="G7" s="70">
        <f>(F7*100)/C7</f>
        <v>111.36678019832358</v>
      </c>
      <c r="H7" s="70">
        <f>(F7*100)/E7</f>
        <v>99.941996328092017</v>
      </c>
    </row>
    <row r="8" spans="2:8" x14ac:dyDescent="0.25">
      <c r="B8" s="11" t="s">
        <v>139</v>
      </c>
      <c r="C8" s="73">
        <v>561141.57999999996</v>
      </c>
      <c r="D8" s="73">
        <v>637300</v>
      </c>
      <c r="E8" s="73">
        <v>625288</v>
      </c>
      <c r="F8" s="74">
        <v>624925.31000000006</v>
      </c>
      <c r="G8" s="70">
        <f>(F8*100)/C8</f>
        <v>111.36678019832358</v>
      </c>
      <c r="H8" s="70">
        <f>(F8*100)/E8</f>
        <v>99.941996328092017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5" t="s">
        <v>4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5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2:12" ht="15.75" customHeight="1" x14ac:dyDescent="0.25">
      <c r="B5" s="95" t="s">
        <v>18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5" t="s">
        <v>19</v>
      </c>
      <c r="C2" s="95"/>
      <c r="D2" s="95"/>
      <c r="E2" s="95"/>
      <c r="F2" s="95"/>
      <c r="G2" s="95"/>
      <c r="H2" s="95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1"/>
  <sheetViews>
    <sheetView tabSelected="1" zoomScaleNormal="100" workbookViewId="0">
      <selection sqref="A1:F65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140</v>
      </c>
      <c r="C1" s="39"/>
    </row>
    <row r="2" spans="1:6" ht="15" customHeight="1" x14ac:dyDescent="0.2">
      <c r="A2" s="41" t="s">
        <v>34</v>
      </c>
      <c r="B2" s="42" t="s">
        <v>141</v>
      </c>
      <c r="C2" s="39"/>
    </row>
    <row r="3" spans="1:6" s="39" customFormat="1" ht="43.5" customHeight="1" x14ac:dyDescent="0.2">
      <c r="A3" s="43" t="s">
        <v>35</v>
      </c>
      <c r="B3" s="37" t="s">
        <v>142</v>
      </c>
    </row>
    <row r="4" spans="1:6" s="39" customFormat="1" x14ac:dyDescent="0.2">
      <c r="A4" s="43" t="s">
        <v>36</v>
      </c>
      <c r="B4" s="44" t="s">
        <v>143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144</v>
      </c>
      <c r="B7" s="46"/>
      <c r="C7" s="77">
        <f>C12</f>
        <v>637200</v>
      </c>
      <c r="D7" s="77">
        <f>D12</f>
        <v>625188</v>
      </c>
      <c r="E7" s="77">
        <f>E12</f>
        <v>624907.63</v>
      </c>
      <c r="F7" s="77">
        <f>(E7*100)/D7</f>
        <v>99.955154289589686</v>
      </c>
    </row>
    <row r="8" spans="1:6" x14ac:dyDescent="0.2">
      <c r="A8" s="47" t="s">
        <v>72</v>
      </c>
      <c r="B8" s="46"/>
      <c r="C8" s="77">
        <f>C50</f>
        <v>100</v>
      </c>
      <c r="D8" s="77">
        <f>D50</f>
        <v>100</v>
      </c>
      <c r="E8" s="77">
        <f>E50</f>
        <v>17.68</v>
      </c>
      <c r="F8" s="77">
        <f>(E8*100)/D8</f>
        <v>17.68</v>
      </c>
    </row>
    <row r="9" spans="1:6" x14ac:dyDescent="0.2">
      <c r="A9" s="47" t="s">
        <v>145</v>
      </c>
      <c r="B9" s="46"/>
      <c r="C9" s="77"/>
      <c r="D9" s="77"/>
      <c r="E9" s="77"/>
      <c r="F9" s="77" t="e">
        <f>(E9*100)/D9</f>
        <v>#DIV/0!</v>
      </c>
    </row>
    <row r="10" spans="1:6" s="57" customFormat="1" x14ac:dyDescent="0.2"/>
    <row r="11" spans="1:6" ht="38.25" x14ac:dyDescent="0.2">
      <c r="A11" s="47" t="s">
        <v>146</v>
      </c>
      <c r="B11" s="47" t="s">
        <v>147</v>
      </c>
      <c r="C11" s="47" t="s">
        <v>43</v>
      </c>
      <c r="D11" s="47" t="s">
        <v>148</v>
      </c>
      <c r="E11" s="47" t="s">
        <v>149</v>
      </c>
      <c r="F11" s="47" t="s">
        <v>150</v>
      </c>
    </row>
    <row r="12" spans="1:6" x14ac:dyDescent="0.2">
      <c r="A12" s="49" t="s">
        <v>70</v>
      </c>
      <c r="B12" s="50" t="s">
        <v>71</v>
      </c>
      <c r="C12" s="80">
        <f>C13+C21+C41</f>
        <v>637200</v>
      </c>
      <c r="D12" s="80">
        <f>D13+D21+D41</f>
        <v>625188</v>
      </c>
      <c r="E12" s="80">
        <f>E13+E21+E41</f>
        <v>624907.63</v>
      </c>
      <c r="F12" s="81">
        <f>(E12*100)/D12</f>
        <v>99.955154289589686</v>
      </c>
    </row>
    <row r="13" spans="1:6" x14ac:dyDescent="0.2">
      <c r="A13" s="51" t="s">
        <v>72</v>
      </c>
      <c r="B13" s="52" t="s">
        <v>73</v>
      </c>
      <c r="C13" s="82">
        <f>C14+C17+C19</f>
        <v>539500</v>
      </c>
      <c r="D13" s="82">
        <f>D14+D17+D19</f>
        <v>533944</v>
      </c>
      <c r="E13" s="82">
        <f>E14+E17+E19</f>
        <v>533851.87</v>
      </c>
      <c r="F13" s="81">
        <f>(E13*100)/D13</f>
        <v>99.982745381538138</v>
      </c>
    </row>
    <row r="14" spans="1:6" x14ac:dyDescent="0.2">
      <c r="A14" s="53" t="s">
        <v>74</v>
      </c>
      <c r="B14" s="54" t="s">
        <v>75</v>
      </c>
      <c r="C14" s="83">
        <f>C15+C16</f>
        <v>453500</v>
      </c>
      <c r="D14" s="83">
        <f>D15+D16</f>
        <v>449544</v>
      </c>
      <c r="E14" s="83">
        <f>E15+E16</f>
        <v>449536.87</v>
      </c>
      <c r="F14" s="83">
        <f>(E14*100)/D14</f>
        <v>99.998413948356557</v>
      </c>
    </row>
    <row r="15" spans="1:6" x14ac:dyDescent="0.2">
      <c r="A15" s="55" t="s">
        <v>76</v>
      </c>
      <c r="B15" s="56" t="s">
        <v>77</v>
      </c>
      <c r="C15" s="84">
        <v>435500</v>
      </c>
      <c r="D15" s="84">
        <v>435500</v>
      </c>
      <c r="E15" s="84">
        <v>435492.93</v>
      </c>
      <c r="F15" s="84"/>
    </row>
    <row r="16" spans="1:6" x14ac:dyDescent="0.2">
      <c r="A16" s="55" t="s">
        <v>78</v>
      </c>
      <c r="B16" s="56" t="s">
        <v>79</v>
      </c>
      <c r="C16" s="84">
        <v>18000</v>
      </c>
      <c r="D16" s="84">
        <v>14044</v>
      </c>
      <c r="E16" s="84">
        <v>14043.94</v>
      </c>
      <c r="F16" s="84"/>
    </row>
    <row r="17" spans="1:6" x14ac:dyDescent="0.2">
      <c r="A17" s="53" t="s">
        <v>80</v>
      </c>
      <c r="B17" s="54" t="s">
        <v>81</v>
      </c>
      <c r="C17" s="83">
        <f>C18</f>
        <v>11000</v>
      </c>
      <c r="D17" s="83">
        <f>D18</f>
        <v>10200</v>
      </c>
      <c r="E17" s="83">
        <f>E18</f>
        <v>10141.44</v>
      </c>
      <c r="F17" s="83">
        <f>(E17*100)/D17</f>
        <v>99.425882352941173</v>
      </c>
    </row>
    <row r="18" spans="1:6" x14ac:dyDescent="0.2">
      <c r="A18" s="55" t="s">
        <v>82</v>
      </c>
      <c r="B18" s="56" t="s">
        <v>81</v>
      </c>
      <c r="C18" s="84">
        <v>11000</v>
      </c>
      <c r="D18" s="84">
        <v>10200</v>
      </c>
      <c r="E18" s="84">
        <v>10141.44</v>
      </c>
      <c r="F18" s="84"/>
    </row>
    <row r="19" spans="1:6" x14ac:dyDescent="0.2">
      <c r="A19" s="53" t="s">
        <v>83</v>
      </c>
      <c r="B19" s="54" t="s">
        <v>84</v>
      </c>
      <c r="C19" s="83">
        <f>C20</f>
        <v>75000</v>
      </c>
      <c r="D19" s="83">
        <f>D20</f>
        <v>74200</v>
      </c>
      <c r="E19" s="83">
        <f>E20</f>
        <v>74173.56</v>
      </c>
      <c r="F19" s="83">
        <f>(E19*100)/D19</f>
        <v>99.964366576819401</v>
      </c>
    </row>
    <row r="20" spans="1:6" x14ac:dyDescent="0.2">
      <c r="A20" s="55" t="s">
        <v>85</v>
      </c>
      <c r="B20" s="56" t="s">
        <v>86</v>
      </c>
      <c r="C20" s="84">
        <v>75000</v>
      </c>
      <c r="D20" s="84">
        <v>74200</v>
      </c>
      <c r="E20" s="84">
        <v>74173.56</v>
      </c>
      <c r="F20" s="84"/>
    </row>
    <row r="21" spans="1:6" x14ac:dyDescent="0.2">
      <c r="A21" s="51" t="s">
        <v>87</v>
      </c>
      <c r="B21" s="52" t="s">
        <v>88</v>
      </c>
      <c r="C21" s="82">
        <f>C22+C26+C29+C36+C38</f>
        <v>97200</v>
      </c>
      <c r="D21" s="82">
        <f>D22+D26+D29+D36+D38</f>
        <v>90921</v>
      </c>
      <c r="E21" s="82">
        <f>E22+E26+E29+E36+E38</f>
        <v>90732.780000000013</v>
      </c>
      <c r="F21" s="81">
        <f>(E21*100)/D21</f>
        <v>99.792985118949417</v>
      </c>
    </row>
    <row r="22" spans="1:6" x14ac:dyDescent="0.2">
      <c r="A22" s="53" t="s">
        <v>89</v>
      </c>
      <c r="B22" s="54" t="s">
        <v>90</v>
      </c>
      <c r="C22" s="83">
        <f>C23+C24+C25</f>
        <v>42150</v>
      </c>
      <c r="D22" s="83">
        <f>D23+D24+D25</f>
        <v>37035</v>
      </c>
      <c r="E22" s="83">
        <f>E23+E24+E25</f>
        <v>36850.31</v>
      </c>
      <c r="F22" s="83">
        <f>(E22*100)/D22</f>
        <v>99.501309572026457</v>
      </c>
    </row>
    <row r="23" spans="1:6" x14ac:dyDescent="0.2">
      <c r="A23" s="55" t="s">
        <v>91</v>
      </c>
      <c r="B23" s="56" t="s">
        <v>92</v>
      </c>
      <c r="C23" s="84">
        <v>15000</v>
      </c>
      <c r="D23" s="84">
        <v>12188</v>
      </c>
      <c r="E23" s="84">
        <v>12187.75</v>
      </c>
      <c r="F23" s="84"/>
    </row>
    <row r="24" spans="1:6" ht="25.5" x14ac:dyDescent="0.2">
      <c r="A24" s="55" t="s">
        <v>93</v>
      </c>
      <c r="B24" s="56" t="s">
        <v>94</v>
      </c>
      <c r="C24" s="84">
        <v>26500</v>
      </c>
      <c r="D24" s="84">
        <v>24197</v>
      </c>
      <c r="E24" s="84">
        <v>24196.86</v>
      </c>
      <c r="F24" s="84"/>
    </row>
    <row r="25" spans="1:6" x14ac:dyDescent="0.2">
      <c r="A25" s="55" t="s">
        <v>95</v>
      </c>
      <c r="B25" s="56" t="s">
        <v>96</v>
      </c>
      <c r="C25" s="84">
        <v>650</v>
      </c>
      <c r="D25" s="84">
        <v>650</v>
      </c>
      <c r="E25" s="84">
        <v>465.7</v>
      </c>
      <c r="F25" s="84"/>
    </row>
    <row r="26" spans="1:6" x14ac:dyDescent="0.2">
      <c r="A26" s="53" t="s">
        <v>97</v>
      </c>
      <c r="B26" s="54" t="s">
        <v>98</v>
      </c>
      <c r="C26" s="83">
        <f>C27+C28</f>
        <v>7200</v>
      </c>
      <c r="D26" s="83">
        <f>D27+D28</f>
        <v>5402</v>
      </c>
      <c r="E26" s="83">
        <f>E27+E28</f>
        <v>5400.6500000000005</v>
      </c>
      <c r="F26" s="83">
        <f>(E26*100)/D26</f>
        <v>99.975009255831168</v>
      </c>
    </row>
    <row r="27" spans="1:6" x14ac:dyDescent="0.2">
      <c r="A27" s="55" t="s">
        <v>99</v>
      </c>
      <c r="B27" s="56" t="s">
        <v>100</v>
      </c>
      <c r="C27" s="84">
        <v>6000</v>
      </c>
      <c r="D27" s="84">
        <v>4659</v>
      </c>
      <c r="E27" s="84">
        <v>4658.22</v>
      </c>
      <c r="F27" s="84"/>
    </row>
    <row r="28" spans="1:6" x14ac:dyDescent="0.2">
      <c r="A28" s="55" t="s">
        <v>101</v>
      </c>
      <c r="B28" s="56" t="s">
        <v>102</v>
      </c>
      <c r="C28" s="84">
        <v>1200</v>
      </c>
      <c r="D28" s="84">
        <v>743</v>
      </c>
      <c r="E28" s="84">
        <v>742.43</v>
      </c>
      <c r="F28" s="84"/>
    </row>
    <row r="29" spans="1:6" x14ac:dyDescent="0.2">
      <c r="A29" s="53" t="s">
        <v>103</v>
      </c>
      <c r="B29" s="54" t="s">
        <v>104</v>
      </c>
      <c r="C29" s="83">
        <f>C30+C31+C32+C33+C34+C35</f>
        <v>46900</v>
      </c>
      <c r="D29" s="83">
        <f>D30+D31+D32+D33+D34+D35</f>
        <v>47855</v>
      </c>
      <c r="E29" s="83">
        <f>E30+E31+E32+E33+E34+E35</f>
        <v>47852.95</v>
      </c>
      <c r="F29" s="83">
        <f>(E29*100)/D29</f>
        <v>99.995716226099674</v>
      </c>
    </row>
    <row r="30" spans="1:6" x14ac:dyDescent="0.2">
      <c r="A30" s="55" t="s">
        <v>105</v>
      </c>
      <c r="B30" s="56" t="s">
        <v>106</v>
      </c>
      <c r="C30" s="84">
        <v>7300</v>
      </c>
      <c r="D30" s="84">
        <v>6113</v>
      </c>
      <c r="E30" s="84">
        <v>6112.04</v>
      </c>
      <c r="F30" s="84"/>
    </row>
    <row r="31" spans="1:6" x14ac:dyDescent="0.2">
      <c r="A31" s="55" t="s">
        <v>107</v>
      </c>
      <c r="B31" s="56" t="s">
        <v>108</v>
      </c>
      <c r="C31" s="84">
        <v>1500</v>
      </c>
      <c r="D31" s="84">
        <v>0</v>
      </c>
      <c r="E31" s="84">
        <v>0</v>
      </c>
      <c r="F31" s="84"/>
    </row>
    <row r="32" spans="1:6" x14ac:dyDescent="0.2">
      <c r="A32" s="55" t="s">
        <v>109</v>
      </c>
      <c r="B32" s="56" t="s">
        <v>110</v>
      </c>
      <c r="C32" s="84">
        <v>7000</v>
      </c>
      <c r="D32" s="84">
        <v>6414</v>
      </c>
      <c r="E32" s="84">
        <v>6413.91</v>
      </c>
      <c r="F32" s="84"/>
    </row>
    <row r="33" spans="1:6" x14ac:dyDescent="0.2">
      <c r="A33" s="55" t="s">
        <v>111</v>
      </c>
      <c r="B33" s="56" t="s">
        <v>112</v>
      </c>
      <c r="C33" s="84">
        <v>1000</v>
      </c>
      <c r="D33" s="84">
        <v>0</v>
      </c>
      <c r="E33" s="84">
        <v>0</v>
      </c>
      <c r="F33" s="84"/>
    </row>
    <row r="34" spans="1:6" x14ac:dyDescent="0.2">
      <c r="A34" s="55" t="s">
        <v>113</v>
      </c>
      <c r="B34" s="56" t="s">
        <v>114</v>
      </c>
      <c r="C34" s="84">
        <v>30000</v>
      </c>
      <c r="D34" s="84">
        <v>35308</v>
      </c>
      <c r="E34" s="84">
        <v>35307.08</v>
      </c>
      <c r="F34" s="84"/>
    </row>
    <row r="35" spans="1:6" x14ac:dyDescent="0.2">
      <c r="A35" s="55" t="s">
        <v>115</v>
      </c>
      <c r="B35" s="56" t="s">
        <v>116</v>
      </c>
      <c r="C35" s="84">
        <v>100</v>
      </c>
      <c r="D35" s="84">
        <v>20</v>
      </c>
      <c r="E35" s="84">
        <v>19.920000000000002</v>
      </c>
      <c r="F35" s="84"/>
    </row>
    <row r="36" spans="1:6" x14ac:dyDescent="0.2">
      <c r="A36" s="53" t="s">
        <v>117</v>
      </c>
      <c r="B36" s="54" t="s">
        <v>118</v>
      </c>
      <c r="C36" s="83">
        <f>C37</f>
        <v>300</v>
      </c>
      <c r="D36" s="83">
        <f>D37</f>
        <v>89</v>
      </c>
      <c r="E36" s="83">
        <f>E37</f>
        <v>88.91</v>
      </c>
      <c r="F36" s="83">
        <f>(E36*100)/D36</f>
        <v>99.898876404494388</v>
      </c>
    </row>
    <row r="37" spans="1:6" ht="25.5" x14ac:dyDescent="0.2">
      <c r="A37" s="55" t="s">
        <v>119</v>
      </c>
      <c r="B37" s="56" t="s">
        <v>120</v>
      </c>
      <c r="C37" s="84">
        <v>300</v>
      </c>
      <c r="D37" s="84">
        <v>89</v>
      </c>
      <c r="E37" s="84">
        <v>88.91</v>
      </c>
      <c r="F37" s="84"/>
    </row>
    <row r="38" spans="1:6" x14ac:dyDescent="0.2">
      <c r="A38" s="53" t="s">
        <v>121</v>
      </c>
      <c r="B38" s="54" t="s">
        <v>122</v>
      </c>
      <c r="C38" s="83">
        <f>C39+C40</f>
        <v>650</v>
      </c>
      <c r="D38" s="83">
        <f>D39+D40</f>
        <v>540</v>
      </c>
      <c r="E38" s="83">
        <f>E39+E40</f>
        <v>539.96</v>
      </c>
      <c r="F38" s="83">
        <f>(E38*100)/D38</f>
        <v>99.992592592592587</v>
      </c>
    </row>
    <row r="39" spans="1:6" x14ac:dyDescent="0.2">
      <c r="A39" s="55" t="s">
        <v>123</v>
      </c>
      <c r="B39" s="56" t="s">
        <v>124</v>
      </c>
      <c r="C39" s="84">
        <v>0</v>
      </c>
      <c r="D39" s="84">
        <v>0</v>
      </c>
      <c r="E39" s="84">
        <v>0</v>
      </c>
      <c r="F39" s="84"/>
    </row>
    <row r="40" spans="1:6" x14ac:dyDescent="0.2">
      <c r="A40" s="55" t="s">
        <v>125</v>
      </c>
      <c r="B40" s="56" t="s">
        <v>122</v>
      </c>
      <c r="C40" s="84">
        <v>650</v>
      </c>
      <c r="D40" s="84">
        <v>540</v>
      </c>
      <c r="E40" s="84">
        <v>539.96</v>
      </c>
      <c r="F40" s="84"/>
    </row>
    <row r="41" spans="1:6" x14ac:dyDescent="0.2">
      <c r="A41" s="51" t="s">
        <v>126</v>
      </c>
      <c r="B41" s="52" t="s">
        <v>127</v>
      </c>
      <c r="C41" s="82">
        <f t="shared" ref="C41:E42" si="0">C42</f>
        <v>500</v>
      </c>
      <c r="D41" s="82">
        <f t="shared" si="0"/>
        <v>323</v>
      </c>
      <c r="E41" s="82">
        <f t="shared" si="0"/>
        <v>322.98</v>
      </c>
      <c r="F41" s="81">
        <f>(E41*100)/D41</f>
        <v>99.993808049535602</v>
      </c>
    </row>
    <row r="42" spans="1:6" x14ac:dyDescent="0.2">
      <c r="A42" s="53" t="s">
        <v>128</v>
      </c>
      <c r="B42" s="54" t="s">
        <v>129</v>
      </c>
      <c r="C42" s="83">
        <f t="shared" si="0"/>
        <v>500</v>
      </c>
      <c r="D42" s="83">
        <f t="shared" si="0"/>
        <v>323</v>
      </c>
      <c r="E42" s="83">
        <f t="shared" si="0"/>
        <v>322.98</v>
      </c>
      <c r="F42" s="83">
        <f>(E42*100)/D42</f>
        <v>99.993808049535602</v>
      </c>
    </row>
    <row r="43" spans="1:6" x14ac:dyDescent="0.2">
      <c r="A43" s="55" t="s">
        <v>130</v>
      </c>
      <c r="B43" s="56" t="s">
        <v>131</v>
      </c>
      <c r="C43" s="84">
        <v>500</v>
      </c>
      <c r="D43" s="84">
        <v>323</v>
      </c>
      <c r="E43" s="84">
        <v>322.98</v>
      </c>
      <c r="F43" s="84"/>
    </row>
    <row r="44" spans="1:6" x14ac:dyDescent="0.2">
      <c r="A44" s="49" t="s">
        <v>50</v>
      </c>
      <c r="B44" s="50" t="s">
        <v>51</v>
      </c>
      <c r="C44" s="80">
        <f t="shared" ref="C44:E45" si="1">C45</f>
        <v>637200</v>
      </c>
      <c r="D44" s="80">
        <f t="shared" si="1"/>
        <v>625188</v>
      </c>
      <c r="E44" s="80">
        <f t="shared" si="1"/>
        <v>624907.63</v>
      </c>
      <c r="F44" s="81">
        <f>(E44*100)/D44</f>
        <v>99.955154289589686</v>
      </c>
    </row>
    <row r="45" spans="1:6" x14ac:dyDescent="0.2">
      <c r="A45" s="51" t="s">
        <v>64</v>
      </c>
      <c r="B45" s="52" t="s">
        <v>65</v>
      </c>
      <c r="C45" s="82">
        <f t="shared" si="1"/>
        <v>637200</v>
      </c>
      <c r="D45" s="82">
        <f t="shared" si="1"/>
        <v>625188</v>
      </c>
      <c r="E45" s="82">
        <f t="shared" si="1"/>
        <v>624907.63</v>
      </c>
      <c r="F45" s="81">
        <f>(E45*100)/D45</f>
        <v>99.955154289589686</v>
      </c>
    </row>
    <row r="46" spans="1:6" ht="25.5" x14ac:dyDescent="0.2">
      <c r="A46" s="53" t="s">
        <v>66</v>
      </c>
      <c r="B46" s="54" t="s">
        <v>67</v>
      </c>
      <c r="C46" s="83">
        <f>C47+C48</f>
        <v>637200</v>
      </c>
      <c r="D46" s="83">
        <f>D47+D48</f>
        <v>625188</v>
      </c>
      <c r="E46" s="83">
        <f>E47+E48</f>
        <v>624907.63</v>
      </c>
      <c r="F46" s="83">
        <f>(E46*100)/D46</f>
        <v>99.955154289589686</v>
      </c>
    </row>
    <row r="47" spans="1:6" x14ac:dyDescent="0.2">
      <c r="A47" s="55" t="s">
        <v>68</v>
      </c>
      <c r="B47" s="56" t="s">
        <v>69</v>
      </c>
      <c r="C47" s="84">
        <v>637200</v>
      </c>
      <c r="D47" s="84">
        <v>625188</v>
      </c>
      <c r="E47" s="84">
        <v>624907.63</v>
      </c>
      <c r="F47" s="84"/>
    </row>
    <row r="48" spans="1:6" ht="25.5" x14ac:dyDescent="0.2">
      <c r="A48" s="55" t="s">
        <v>152</v>
      </c>
      <c r="B48" s="56" t="s">
        <v>153</v>
      </c>
      <c r="C48" s="84">
        <v>0</v>
      </c>
      <c r="D48" s="84">
        <v>0</v>
      </c>
      <c r="E48" s="84">
        <v>0</v>
      </c>
      <c r="F48" s="84"/>
    </row>
    <row r="49" spans="1:6" x14ac:dyDescent="0.2">
      <c r="A49" s="48" t="s">
        <v>144</v>
      </c>
      <c r="B49" s="48" t="s">
        <v>151</v>
      </c>
      <c r="C49" s="78"/>
      <c r="D49" s="78"/>
      <c r="E49" s="78"/>
      <c r="F49" s="79" t="e">
        <f>(E49*100)/D49</f>
        <v>#DIV/0!</v>
      </c>
    </row>
    <row r="50" spans="1:6" x14ac:dyDescent="0.2">
      <c r="A50" s="49" t="s">
        <v>70</v>
      </c>
      <c r="B50" s="50" t="s">
        <v>71</v>
      </c>
      <c r="C50" s="80">
        <f>C51</f>
        <v>100</v>
      </c>
      <c r="D50" s="80">
        <f>D51</f>
        <v>100</v>
      </c>
      <c r="E50" s="80">
        <f>E51</f>
        <v>17.68</v>
      </c>
      <c r="F50" s="81">
        <f>(E50*100)/D50</f>
        <v>17.68</v>
      </c>
    </row>
    <row r="51" spans="1:6" x14ac:dyDescent="0.2">
      <c r="A51" s="51" t="s">
        <v>87</v>
      </c>
      <c r="B51" s="52" t="s">
        <v>88</v>
      </c>
      <c r="C51" s="82">
        <f>C52+C54</f>
        <v>100</v>
      </c>
      <c r="D51" s="82">
        <f>D52+D54</f>
        <v>100</v>
      </c>
      <c r="E51" s="82">
        <f>E52+E54</f>
        <v>17.68</v>
      </c>
      <c r="F51" s="81">
        <f>(E51*100)/D51</f>
        <v>17.68</v>
      </c>
    </row>
    <row r="52" spans="1:6" x14ac:dyDescent="0.2">
      <c r="A52" s="53" t="s">
        <v>97</v>
      </c>
      <c r="B52" s="54" t="s">
        <v>98</v>
      </c>
      <c r="C52" s="83">
        <f>C53</f>
        <v>100</v>
      </c>
      <c r="D52" s="83">
        <f>D53</f>
        <v>100</v>
      </c>
      <c r="E52" s="83">
        <f>E53</f>
        <v>17.68</v>
      </c>
      <c r="F52" s="83">
        <f>(E52*100)/D52</f>
        <v>17.68</v>
      </c>
    </row>
    <row r="53" spans="1:6" x14ac:dyDescent="0.2">
      <c r="A53" s="55" t="s">
        <v>99</v>
      </c>
      <c r="B53" s="56" t="s">
        <v>100</v>
      </c>
      <c r="C53" s="84">
        <v>100</v>
      </c>
      <c r="D53" s="84">
        <v>100</v>
      </c>
      <c r="E53" s="84">
        <v>17.68</v>
      </c>
      <c r="F53" s="84"/>
    </row>
    <row r="54" spans="1:6" x14ac:dyDescent="0.2">
      <c r="A54" s="53" t="s">
        <v>121</v>
      </c>
      <c r="B54" s="54" t="s">
        <v>122</v>
      </c>
      <c r="C54" s="83">
        <f>C55</f>
        <v>0</v>
      </c>
      <c r="D54" s="83">
        <f>D55</f>
        <v>0</v>
      </c>
      <c r="E54" s="83">
        <f>E55</f>
        <v>0</v>
      </c>
      <c r="F54" s="83" t="e">
        <f>(E54*100)/D54</f>
        <v>#DIV/0!</v>
      </c>
    </row>
    <row r="55" spans="1:6" x14ac:dyDescent="0.2">
      <c r="A55" s="55" t="s">
        <v>123</v>
      </c>
      <c r="B55" s="56" t="s">
        <v>124</v>
      </c>
      <c r="C55" s="84">
        <v>0</v>
      </c>
      <c r="D55" s="84">
        <v>0</v>
      </c>
      <c r="E55" s="84">
        <v>0</v>
      </c>
      <c r="F55" s="84"/>
    </row>
    <row r="56" spans="1:6" x14ac:dyDescent="0.2">
      <c r="A56" s="49" t="s">
        <v>50</v>
      </c>
      <c r="B56" s="50" t="s">
        <v>51</v>
      </c>
      <c r="C56" s="80">
        <f t="shared" ref="C56:E58" si="2">C57</f>
        <v>100</v>
      </c>
      <c r="D56" s="80">
        <f t="shared" si="2"/>
        <v>100</v>
      </c>
      <c r="E56" s="80">
        <f t="shared" si="2"/>
        <v>17.68</v>
      </c>
      <c r="F56" s="81">
        <f>(E56*100)/D56</f>
        <v>17.68</v>
      </c>
    </row>
    <row r="57" spans="1:6" x14ac:dyDescent="0.2">
      <c r="A57" s="51" t="s">
        <v>58</v>
      </c>
      <c r="B57" s="52" t="s">
        <v>59</v>
      </c>
      <c r="C57" s="82">
        <f t="shared" si="2"/>
        <v>100</v>
      </c>
      <c r="D57" s="82">
        <f t="shared" si="2"/>
        <v>100</v>
      </c>
      <c r="E57" s="82">
        <f t="shared" si="2"/>
        <v>17.68</v>
      </c>
      <c r="F57" s="81">
        <f>(E57*100)/D57</f>
        <v>17.68</v>
      </c>
    </row>
    <row r="58" spans="1:6" x14ac:dyDescent="0.2">
      <c r="A58" s="53" t="s">
        <v>60</v>
      </c>
      <c r="B58" s="54" t="s">
        <v>61</v>
      </c>
      <c r="C58" s="83">
        <f t="shared" si="2"/>
        <v>100</v>
      </c>
      <c r="D58" s="83">
        <f t="shared" si="2"/>
        <v>100</v>
      </c>
      <c r="E58" s="83">
        <f t="shared" si="2"/>
        <v>17.68</v>
      </c>
      <c r="F58" s="83">
        <f>(E58*100)/D58</f>
        <v>17.68</v>
      </c>
    </row>
    <row r="59" spans="1:6" x14ac:dyDescent="0.2">
      <c r="A59" s="55" t="s">
        <v>62</v>
      </c>
      <c r="B59" s="56" t="s">
        <v>63</v>
      </c>
      <c r="C59" s="84">
        <v>100</v>
      </c>
      <c r="D59" s="84">
        <v>100</v>
      </c>
      <c r="E59" s="84">
        <v>17.68</v>
      </c>
      <c r="F59" s="84"/>
    </row>
    <row r="60" spans="1:6" x14ac:dyDescent="0.2">
      <c r="A60" s="48" t="s">
        <v>72</v>
      </c>
      <c r="B60" s="48" t="s">
        <v>154</v>
      </c>
      <c r="C60" s="78"/>
      <c r="D60" s="78"/>
      <c r="E60" s="78"/>
      <c r="F60" s="79" t="e">
        <f>(E60*100)/D60</f>
        <v>#DIV/0!</v>
      </c>
    </row>
    <row r="61" spans="1:6" x14ac:dyDescent="0.2">
      <c r="A61" s="49" t="s">
        <v>50</v>
      </c>
      <c r="B61" s="50" t="s">
        <v>51</v>
      </c>
      <c r="C61" s="80">
        <f t="shared" ref="C61:E63" si="3">C62</f>
        <v>0</v>
      </c>
      <c r="D61" s="80">
        <f t="shared" si="3"/>
        <v>0</v>
      </c>
      <c r="E61" s="80">
        <f t="shared" si="3"/>
        <v>0</v>
      </c>
      <c r="F61" s="81" t="e">
        <f>(E61*100)/D61</f>
        <v>#DIV/0!</v>
      </c>
    </row>
    <row r="62" spans="1:6" x14ac:dyDescent="0.2">
      <c r="A62" s="51" t="s">
        <v>52</v>
      </c>
      <c r="B62" s="52" t="s">
        <v>53</v>
      </c>
      <c r="C62" s="82">
        <f t="shared" si="3"/>
        <v>0</v>
      </c>
      <c r="D62" s="82">
        <f t="shared" si="3"/>
        <v>0</v>
      </c>
      <c r="E62" s="82">
        <f t="shared" si="3"/>
        <v>0</v>
      </c>
      <c r="F62" s="81" t="e">
        <f>(E62*100)/D62</f>
        <v>#DIV/0!</v>
      </c>
    </row>
    <row r="63" spans="1:6" x14ac:dyDescent="0.2">
      <c r="A63" s="53" t="s">
        <v>54</v>
      </c>
      <c r="B63" s="54" t="s">
        <v>55</v>
      </c>
      <c r="C63" s="83">
        <f t="shared" si="3"/>
        <v>0</v>
      </c>
      <c r="D63" s="83">
        <f t="shared" si="3"/>
        <v>0</v>
      </c>
      <c r="E63" s="83">
        <f t="shared" si="3"/>
        <v>0</v>
      </c>
      <c r="F63" s="83" t="e">
        <f>(E63*100)/D63</f>
        <v>#DIV/0!</v>
      </c>
    </row>
    <row r="64" spans="1:6" x14ac:dyDescent="0.2">
      <c r="A64" s="55" t="s">
        <v>56</v>
      </c>
      <c r="B64" s="56" t="s">
        <v>57</v>
      </c>
      <c r="C64" s="84">
        <v>0</v>
      </c>
      <c r="D64" s="84">
        <v>0</v>
      </c>
      <c r="E64" s="84">
        <v>0</v>
      </c>
      <c r="F64" s="84"/>
    </row>
    <row r="65" spans="1:6" x14ac:dyDescent="0.2">
      <c r="A65" s="48" t="s">
        <v>145</v>
      </c>
      <c r="B65" s="48" t="s">
        <v>155</v>
      </c>
      <c r="C65" s="78"/>
      <c r="D65" s="78"/>
      <c r="E65" s="78"/>
      <c r="F65" s="79" t="e">
        <f>(E65*100)/D65</f>
        <v>#DIV/0!</v>
      </c>
    </row>
    <row r="66" spans="1:6" s="57" customFormat="1" x14ac:dyDescent="0.2"/>
    <row r="67" spans="1:6" s="57" customFormat="1" x14ac:dyDescent="0.2"/>
    <row r="68" spans="1:6" s="57" customFormat="1" x14ac:dyDescent="0.2"/>
    <row r="69" spans="1:6" s="57" customFormat="1" x14ac:dyDescent="0.2"/>
    <row r="70" spans="1:6" s="57" customFormat="1" x14ac:dyDescent="0.2"/>
    <row r="71" spans="1:6" s="57" customFormat="1" x14ac:dyDescent="0.2"/>
    <row r="72" spans="1:6" s="57" customFormat="1" x14ac:dyDescent="0.2"/>
    <row r="73" spans="1:6" s="57" customFormat="1" x14ac:dyDescent="0.2"/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x14ac:dyDescent="0.2">
      <c r="A1206" s="57"/>
      <c r="B1206" s="57"/>
      <c r="C1206" s="57"/>
    </row>
    <row r="1207" spans="1:3" x14ac:dyDescent="0.2">
      <c r="A1207" s="57"/>
      <c r="B1207" s="57"/>
      <c r="C1207" s="57"/>
    </row>
    <row r="1208" spans="1:3" x14ac:dyDescent="0.2">
      <c r="A1208" s="57"/>
      <c r="B1208" s="57"/>
      <c r="C1208" s="57"/>
    </row>
    <row r="1209" spans="1:3" x14ac:dyDescent="0.2">
      <c r="A1209" s="57"/>
      <c r="B1209" s="57"/>
      <c r="C1209" s="57"/>
    </row>
    <row r="1210" spans="1:3" x14ac:dyDescent="0.2">
      <c r="A1210" s="57"/>
      <c r="B1210" s="57"/>
      <c r="C1210" s="57"/>
    </row>
    <row r="1211" spans="1:3" x14ac:dyDescent="0.2">
      <c r="A1211" s="57"/>
      <c r="B1211" s="57"/>
      <c r="C1211" s="57"/>
    </row>
    <row r="1212" spans="1:3" x14ac:dyDescent="0.2">
      <c r="A1212" s="57"/>
      <c r="B1212" s="57"/>
      <c r="C1212" s="57"/>
    </row>
    <row r="1213" spans="1:3" x14ac:dyDescent="0.2">
      <c r="A1213" s="57"/>
      <c r="B1213" s="57"/>
      <c r="C1213" s="57"/>
    </row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40"/>
      <c r="B1243" s="40"/>
      <c r="C1243" s="40"/>
    </row>
    <row r="1244" spans="1:3" x14ac:dyDescent="0.2">
      <c r="A1244" s="40"/>
      <c r="B1244" s="40"/>
      <c r="C1244" s="40"/>
    </row>
    <row r="1245" spans="1:3" x14ac:dyDescent="0.2">
      <c r="A1245" s="40"/>
      <c r="B1245" s="40"/>
      <c r="C1245" s="40"/>
    </row>
    <row r="1246" spans="1:3" x14ac:dyDescent="0.2">
      <c r="A1246" s="40"/>
      <c r="B1246" s="40"/>
      <c r="C1246" s="40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Herceg</cp:lastModifiedBy>
  <cp:lastPrinted>2026-03-19T13:49:52Z</cp:lastPrinted>
  <dcterms:created xsi:type="dcterms:W3CDTF">2022-08-12T12:51:27Z</dcterms:created>
  <dcterms:modified xsi:type="dcterms:W3CDTF">2026-03-19T13:49:57Z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