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strkalj\Desktop\HELENA\IZVJEŠTAJ O IZVRŠENJU\Izvještaj o izvršenju FP 2025 ODO\"/>
    </mc:Choice>
  </mc:AlternateContent>
  <xr:revisionPtr revIDLastSave="0" documentId="13_ncr:1_{FE6FD417-0F2A-4DEC-AB99-B0625049D0DB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dio'!$A$1:$F$78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<sst xmlns="http://schemas.openxmlformats.org/spreadsheetml/2006/main" count="388" uniqueCount="187">
  <si>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</si>
  <si>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</si>
  <si>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</si>
  <si>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</si>
  <si>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</si>
  <si>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</si>
  <si>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</si>
  <si>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</si>
  <si>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</si>
  <si>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</si>
  <si>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</si>
  <si>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</si>
  <si>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</si>
  <si>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</si>
  <si>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</si>
  <si>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</si>
  <si>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</si>
  <si>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</si>
  <si>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</si>
  <si>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</si>
  <si>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</si>
  <si>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</si>
  <si>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</si>
  <si>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</si>
  <si>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</si>
  <si>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</si>
  <si>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</si>
  <si>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</si>
  <si>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</si>
  <si>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</si>
  <si>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</si>
  <si>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</si>
  <si>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</si>
  <si>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</si>
  <si>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</si>
  <si>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</si>
  <si>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</si>
  <si>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</si>
  <si>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</si>
  <si>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</si>
  <si>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</si>
  <si>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</si>
  <si>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</si>
  <si>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</si>
  <si>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</si>
  <si>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</si>
  <si>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</si>
  <si>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</si>
  <si>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</si>
  <si>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</si>
  <si>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</si>
  <si>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</si>
  <si>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</si>
  <si>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</si>
  <si>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</si>
  <si>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</si>
  <si>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</si>
  <si>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</si>
  <si>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</si>
  <si>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</si>
  <si>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</si>
  <si>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</si>
  <si>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</si>
  <si>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</si>
  <si>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</si>
  <si>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</si>
  <si>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</si>
  <si>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</si>
  <si>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</si>
  <si>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</si>
  <si>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</si>
  <si>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</si>
  <si>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</si>
  <si>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</si>
  <si>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</si>
  <si>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</si>
  <si>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</si>
  <si>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</si>
  <si>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</si>
  <si>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</si>
  <si>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</si>
  <si>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</si>
  <si>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</si>
  <si>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</si>
  <si>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</si>
  <si>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</si>
  <si>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</si>
  <si>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</si>
  <si>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</si>
  <si>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</si>
  <si>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</si>
  <si>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</si>
  <si>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</si>
  <si>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</si>
  <si>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</si>
  <si>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</si>
  <si>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</si>
  <si>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</si>
  <si>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</si>
  <si>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</si>
  <si>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</si>
  <si>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</si>
  <si>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</si>
  <si>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</si>
  <si>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</si>
  <si>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</si>
  <si>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</si>
  <si>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</si>
  <si>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</si>
  <si>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</si>
  <si>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</si>
  <si>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</si>
  <si>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</si>
  <si>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</si>
  <si>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</si>
  <si>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</si>
  <si>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</si>
  <si>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</si>
  <si>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</si>
  <si>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</si>
  <si>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</si>
  <si>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</si>
  <si>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</si>
  <si>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</si>
  <si>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</si>
  <si>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</si>
  <si>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</si>
  <si>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</si>
  <si>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</si>
  <si>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</si>
  <si>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</si>
  <si>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</si>
  <si>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</si>
  <si>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</si>
  <si>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</si>
  <si>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</si>
  <si>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</si>
  <si>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</si>
  <si>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</si>
  <si>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</si>
  <si>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</si>
  <si>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</si>
  <si>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</si>
  <si>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</si>
  <si>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</si>
  <si>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</si>
  <si>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</si>
  <si>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</si>
  <si>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</si>
  <si>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</si>
  <si>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</si>
  <si>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</si>
  <si>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</si>
  <si>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</si>
  <si>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</si>
  <si>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</si>
  <si>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</si>
  <si>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</si>
  <si>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</si>
  <si>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</si>
  <si>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</si>
  <si>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</si>
  <si>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</si>
  <si>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</si>
  <si>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</si>
  <si>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</si>
  <si>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</si>
  <si>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</si>
  <si>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</si>
  <si>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</si>
  <si>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</si>
  <si>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</si>
  <si>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</si>
  <si>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4884 SPLIT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</si>
  <si>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</si>
  <si>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</si>
  <si>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</si>
  <si>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</si>
  <si>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</si>
  <si>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</si>
  <si>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</si>
  <si>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</si>
  <si>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422</t>
  </si>
  <si>
    <t>POSTROJENJA I OPREMA</t>
  </si>
  <si>
    <t>4221</t>
  </si>
  <si>
    <t>UREDSKA OPREMA I NAMJEŠTAJ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</si>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</sst>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9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17" fillId="0" borderId="3" xfId="2" applyFont="1" applyBorder="1" applyAlignment="1">
      <alignment horizontal="left" wrapText="1"/>
    </xf>
    <xf numFmtId="43" fontId="17" fillId="0" borderId="0" xfId="2" applyFont="1" applyBorder="1" applyAlignment="1">
      <alignment horizontal="left" wrapText="1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49" fontId="17" fillId="4" borderId="10" xfId="2" applyNumberFormat="1" applyFont="1" applyFill="1" applyBorder="1" applyAlignment="1">
      <alignment horizontal="center"/>
    </xf>
    <xf numFmtId="49" fontId="19" fillId="6" borderId="12" xfId="2" applyNumberFormat="1" applyFont="1" applyFill="1" applyBorder="1" applyAlignment="1">
      <alignment horizontal="center" wrapText="1"/>
    </xf>
    <xf numFmtId="49" fontId="20" fillId="8" borderId="13" xfId="2" applyNumberFormat="1" applyFont="1" applyFill="1" applyBorder="1" applyAlignment="1">
      <alignment horizontal="center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2" fillId="3" borderId="3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/>
    <xf numFmtId="4" fontId="23" fillId="2" borderId="3" xfId="0" applyNumberFormat="1" applyFont="1" applyFill="1" applyBorder="1"/>
    <xf numFmtId="0" fontId="24" fillId="0" borderId="0" xfId="0" applyFont="1"/>
    <xf numFmtId="0" fontId="24" fillId="0" borderId="0" xfId="0" applyFont="1" applyAlignment="1">
      <alignment horizontal="left"/>
    </xf>
    <xf numFmtId="4" fontId="25" fillId="2" borderId="3" xfId="0" applyNumberFormat="1" applyFont="1" applyFill="1" applyBorder="1" applyAlignment="1">
      <alignment wrapText="1"/>
    </xf>
    <xf numFmtId="4" fontId="25" fillId="2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left" vertical="center" wrapText="1"/>
    </xf>
    <xf numFmtId="43" fontId="25" fillId="0" borderId="3" xfId="0" applyNumberFormat="1" applyFont="1" applyBorder="1"/>
    <xf numFmtId="43" fontId="25" fillId="0" borderId="3" xfId="2" applyFont="1" applyBorder="1"/>
    <xf numFmtId="43" fontId="25" fillId="0" borderId="3" xfId="2" applyFont="1" applyBorder="1" applyAlignment="1">
      <alignment horizontal="left"/>
    </xf>
    <xf numFmtId="49" fontId="25" fillId="0" borderId="3" xfId="2" applyNumberFormat="1" applyFont="1" applyBorder="1" applyAlignment="1">
      <alignment horizontal="left"/>
    </xf>
    <xf numFmtId="49" fontId="25" fillId="0" borderId="0" xfId="2" applyNumberFormat="1" applyFont="1" applyBorder="1" applyAlignment="1">
      <alignment horizontal="left"/>
    </xf>
    <xf numFmtId="0" fontId="27" fillId="0" borderId="0" xfId="3" applyFont="1"/>
    <xf numFmtId="0" fontId="28" fillId="3" borderId="6" xfId="0" applyFont="1" applyFill="1" applyBorder="1" applyAlignment="1">
      <alignment horizontal="center" vertical="center" wrapText="1"/>
    </xf>
    <xf numFmtId="164" fontId="25" fillId="0" borderId="8" xfId="2" applyNumberFormat="1" applyFont="1" applyBorder="1" applyAlignment="1"/>
    <xf numFmtId="49" fontId="25" fillId="4" borderId="11" xfId="2" applyNumberFormat="1" applyFont="1" applyFill="1" applyBorder="1" applyAlignment="1">
      <alignment horizontal="left"/>
    </xf>
    <xf numFmtId="43" fontId="28" fillId="6" borderId="12" xfId="2" applyFont="1" applyFill="1" applyBorder="1" applyAlignment="1">
      <alignment horizontal="left" wrapText="1"/>
    </xf>
    <xf numFmtId="43" fontId="23" fillId="8" borderId="13" xfId="2" applyFont="1" applyFill="1" applyBorder="1" applyAlignment="1">
      <alignment horizontal="left" wrapText="1"/>
    </xf>
    <xf numFmtId="164" fontId="25" fillId="5" borderId="6" xfId="2" applyNumberFormat="1" applyFont="1" applyFill="1" applyBorder="1" applyAlignment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0" fillId="0" borderId="0" xfId="0" applyNumberFormat="1"/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N16" sqref="N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8" t="s">
        <v>41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7" t="s">
        <v>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7" t="s">
        <v>24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22" t="s">
        <v>31</v>
      </c>
      <c r="C7" s="122"/>
      <c r="D7" s="122"/>
      <c r="E7" s="122"/>
      <c r="F7" s="122"/>
      <c r="G7" s="5"/>
      <c r="H7" s="6"/>
      <c r="I7" s="6"/>
      <c r="J7" s="6"/>
      <c r="K7" s="22"/>
      <c r="L7" s="22"/>
    </row>
    <row r="8" spans="2:13" ht="25.5" x14ac:dyDescent="0.25">
      <c r="B8" s="116" t="s">
        <v>3</v>
      </c>
      <c r="C8" s="116"/>
      <c r="D8" s="116"/>
      <c r="E8" s="116"/>
      <c r="F8" s="11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2" t="s">
        <v>8</v>
      </c>
      <c r="C10" s="113"/>
      <c r="D10" s="113"/>
      <c r="E10" s="113"/>
      <c r="F10" s="114"/>
      <c r="G10" s="77">
        <v>4683801.16</v>
      </c>
      <c r="H10" s="78">
        <v>5273765</v>
      </c>
      <c r="I10" s="78">
        <v>5340699</v>
      </c>
      <c r="J10" s="78">
        <v>5338480.74</v>
      </c>
      <c r="K10" s="78"/>
      <c r="L10" s="78"/>
    </row>
    <row r="11" spans="2:13" x14ac:dyDescent="0.25">
      <c r="B11" s="115" t="s">
        <v>7</v>
      </c>
      <c r="C11" s="114"/>
      <c r="D11" s="114"/>
      <c r="E11" s="114"/>
      <c r="F11" s="114"/>
      <c r="G11" s="77"/>
      <c r="H11" s="78"/>
      <c r="I11" s="78"/>
      <c r="J11" s="78"/>
      <c r="K11" s="78"/>
      <c r="L11" s="78"/>
    </row>
    <row r="12" spans="2:13" x14ac:dyDescent="0.25">
      <c r="B12" s="109" t="s">
        <v>0</v>
      </c>
      <c r="C12" s="110"/>
      <c r="D12" s="110"/>
      <c r="E12" s="110"/>
      <c r="F12" s="111"/>
      <c r="G12" s="79">
        <f>ROUND(G10+G11,2)</f>
        <v>4683801.16</v>
      </c>
      <c r="H12" s="79">
        <f>ROUND(H10+H11,2)</f>
        <v>5273765</v>
      </c>
      <c r="I12" s="79">
        <f>ROUND(I10+I11,2)</f>
        <v>5340699</v>
      </c>
      <c r="J12" s="79">
        <f>ROUND(J10+J11,2)</f>
        <v>5338480.74</v>
      </c>
      <c r="K12" s="80">
        <f>J12/G12*100</f>
        <v>113.977527175812</v>
      </c>
      <c r="L12" s="80">
        <f>J12/I12*100</f>
        <v>99.958464987448309</v>
      </c>
    </row>
    <row r="13" spans="2:13" x14ac:dyDescent="0.25">
      <c r="B13" s="121" t="s">
        <v>9</v>
      </c>
      <c r="C13" s="113"/>
      <c r="D13" s="113"/>
      <c r="E13" s="113"/>
      <c r="F13" s="113"/>
      <c r="G13" s="81">
        <v>4677397.58</v>
      </c>
      <c r="H13" s="78">
        <v>5263415</v>
      </c>
      <c r="I13" s="78">
        <v>5330864</v>
      </c>
      <c r="J13" s="78">
        <v>5328650.22</v>
      </c>
      <c r="K13" s="78"/>
      <c r="L13" s="78"/>
    </row>
    <row r="14" spans="2:13" x14ac:dyDescent="0.25">
      <c r="B14" s="115" t="s">
        <v>10</v>
      </c>
      <c r="C14" s="114"/>
      <c r="D14" s="114"/>
      <c r="E14" s="114"/>
      <c r="F14" s="114"/>
      <c r="G14" s="77">
        <v>6359.72</v>
      </c>
      <c r="H14" s="78">
        <v>10350</v>
      </c>
      <c r="I14" s="78">
        <v>9835</v>
      </c>
      <c r="J14" s="78">
        <v>9811.2000000000007</v>
      </c>
      <c r="K14" s="78"/>
      <c r="L14" s="78"/>
      <c r="M14" s="138"/>
    </row>
    <row r="15" spans="2:13" x14ac:dyDescent="0.25">
      <c r="B15" s="14" t="s">
        <v>1</v>
      </c>
      <c r="C15" s="15"/>
      <c r="D15" s="15"/>
      <c r="E15" s="15"/>
      <c r="F15" s="15"/>
      <c r="G15" s="79">
        <f>ROUND(G13+G14,2)</f>
        <v>4683757.3</v>
      </c>
      <c r="H15" s="79">
        <f>ROUND(H13+H14,2)</f>
        <v>5273765</v>
      </c>
      <c r="I15" s="79">
        <f>ROUND(I13+I14,2)</f>
        <v>5340699</v>
      </c>
      <c r="J15" s="79">
        <f>ROUND(J13+J14,2)</f>
        <v>5338461.42</v>
      </c>
      <c r="K15" s="80">
        <f>J15/G15*100</f>
        <v>113.978182003581</v>
      </c>
      <c r="L15" s="80">
        <f>J15/I15*100</f>
        <v>99.958103237048192</v>
      </c>
    </row>
    <row r="16" spans="2:13" x14ac:dyDescent="0.25">
      <c r="B16" s="120" t="s">
        <v>2</v>
      </c>
      <c r="C16" s="110"/>
      <c r="D16" s="110"/>
      <c r="E16" s="110"/>
      <c r="F16" s="110"/>
      <c r="G16" s="82">
        <f>ROUND(G12-G15,2)</f>
        <v>43.86</v>
      </c>
      <c r="H16" s="82">
        <f>ROUND(H12-H15,2)</f>
        <v>0</v>
      </c>
      <c r="I16" s="82">
        <f>ROUND(I12-I15,2)</f>
        <v>0</v>
      </c>
      <c r="J16" s="82">
        <f>ROUND(J12-J15,2)</f>
        <v>19.32</v>
      </c>
      <c r="K16" s="80">
        <f>J16/G16*100</f>
        <v>44.0492476060192</v>
      </c>
      <c r="L16" s="80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2" t="s">
        <v>28</v>
      </c>
      <c r="C18" s="122"/>
      <c r="D18" s="122"/>
      <c r="E18" s="122"/>
      <c r="F18" s="122"/>
      <c r="G18" s="7"/>
      <c r="H18" s="7"/>
      <c r="I18" s="7"/>
      <c r="J18" s="7"/>
      <c r="K18" s="1"/>
      <c r="L18" s="1"/>
      <c r="M18" s="1"/>
    </row>
    <row r="19" spans="1:49" ht="25.5" x14ac:dyDescent="0.25">
      <c r="B19" s="116" t="s">
        <v>3</v>
      </c>
      <c r="C19" s="116"/>
      <c r="D19" s="116"/>
      <c r="E19" s="116"/>
      <c r="F19" s="11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23">
        <v>1</v>
      </c>
      <c r="C20" s="124"/>
      <c r="D20" s="124"/>
      <c r="E20" s="124"/>
      <c r="F20" s="124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2" t="s">
        <v>11</v>
      </c>
      <c r="C21" s="125"/>
      <c r="D21" s="125"/>
      <c r="E21" s="125"/>
      <c r="F21" s="125"/>
      <c r="G21" s="83"/>
      <c r="H21" s="78"/>
      <c r="I21" s="78"/>
      <c r="J21" s="78"/>
      <c r="K21" s="78"/>
      <c r="L21" s="78"/>
    </row>
    <row r="22" spans="1:49" x14ac:dyDescent="0.25">
      <c r="B22" s="112" t="s">
        <v>12</v>
      </c>
      <c r="C22" s="113"/>
      <c r="D22" s="113"/>
      <c r="E22" s="113"/>
      <c r="F22" s="113"/>
      <c r="G22" s="81"/>
      <c r="H22" s="78"/>
      <c r="I22" s="78"/>
      <c r="J22" s="78"/>
      <c r="K22" s="78"/>
      <c r="L22" s="78"/>
    </row>
    <row r="23" spans="1:49" ht="15" customHeight="1" x14ac:dyDescent="0.25">
      <c r="B23" s="126" t="s">
        <v>23</v>
      </c>
      <c r="C23" s="127"/>
      <c r="D23" s="127"/>
      <c r="E23" s="127"/>
      <c r="F23" s="128"/>
      <c r="G23" s="84">
        <f>ROUND(G21-G22,2)</f>
        <v>0</v>
      </c>
      <c r="H23" s="84">
        <f>ROUND(H21-H22,2)</f>
        <v>0</v>
      </c>
      <c r="I23" s="84">
        <f>ROUND(I21-I22,2)</f>
        <v>0</v>
      </c>
      <c r="J23" s="84">
        <f>ROUND(J21-J22,2)</f>
        <v>0</v>
      </c>
      <c r="K23" s="85" t="e">
        <f>J23/G23*100</f>
        <v>#DIV/0!</v>
      </c>
      <c r="L23" s="85" t="e">
        <f>J23/I23*100</f>
        <v>#DIV/0!</v>
      </c>
    </row>
    <row r="24" spans="1:49" s="29" customFormat="1" ht="15" customHeight="1" x14ac:dyDescent="0.25">
      <c r="A24"/>
      <c r="B24" s="112" t="s">
        <v>5</v>
      </c>
      <c r="C24" s="113"/>
      <c r="D24" s="113"/>
      <c r="E24" s="113"/>
      <c r="F24" s="113"/>
      <c r="G24" s="81">
        <v>1.59</v>
      </c>
      <c r="H24" s="78"/>
      <c r="I24" s="78"/>
      <c r="J24" s="78">
        <v>45.45</v>
      </c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2" t="s">
        <v>27</v>
      </c>
      <c r="C25" s="113"/>
      <c r="D25" s="113"/>
      <c r="E25" s="113"/>
      <c r="F25" s="113"/>
      <c r="G25" s="81">
        <v>-45.45</v>
      </c>
      <c r="H25" s="78"/>
      <c r="I25" s="78"/>
      <c r="J25" s="78">
        <v>-64.77</v>
      </c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6" t="s">
        <v>29</v>
      </c>
      <c r="C26" s="127"/>
      <c r="D26" s="127"/>
      <c r="E26" s="127"/>
      <c r="F26" s="128"/>
      <c r="G26" s="86">
        <f>ROUND(G24+G25,2)</f>
        <v>-43.86</v>
      </c>
      <c r="H26" s="86">
        <f>ROUND(H24+H25,2)</f>
        <v>0</v>
      </c>
      <c r="I26" s="86">
        <f>ROUND(I24+I25,2)</f>
        <v>0</v>
      </c>
      <c r="J26" s="86">
        <f>ROUND(J24+J25,2)</f>
        <v>-19.32</v>
      </c>
      <c r="K26" s="85">
        <f>J26/G26*100</f>
        <v>44.0492476060192</v>
      </c>
      <c r="L26" s="85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30</v>
      </c>
      <c r="C27" s="119"/>
      <c r="D27" s="119"/>
      <c r="E27" s="119"/>
      <c r="F27" s="119"/>
      <c r="G27" s="86">
        <f>ROUND(G16+G26,2)</f>
        <v>0</v>
      </c>
      <c r="H27" s="86">
        <f>ROUND(H16+H26,2)</f>
        <v>0</v>
      </c>
      <c r="I27" s="86">
        <f>ROUND(I16+I26,2)</f>
        <v>0</v>
      </c>
      <c r="J27" s="86">
        <f>ROUND(J16+J26,2)</f>
        <v>0</v>
      </c>
      <c r="K27" s="85" t="e">
        <f>J27/G27*100</f>
        <v>#DIV/0!</v>
      </c>
      <c r="L27" s="85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N75"/>
  <sheetViews>
    <sheetView topLeftCell="A54" zoomScale="110" zoomScaleNormal="110" workbookViewId="0">
      <selection activeCell="N23" sqref="N23"/>
    </sheetView>
  </sheetViews>
  <sheetFormatPr defaultRowHeight="15" x14ac:dyDescent="0.25"/>
  <cols>
    <col min="2" max="2" width="4.7109375" customWidth="1"/>
    <col min="3" max="3" width="6" customWidth="1"/>
    <col min="4" max="5" width="8.42578125" customWidth="1"/>
    <col min="6" max="6" width="44.7109375" customWidth="1"/>
    <col min="7" max="7" width="22.5703125" customWidth="1"/>
    <col min="8" max="9" width="22.7109375" customWidth="1"/>
    <col min="10" max="10" width="22" customWidth="1"/>
    <col min="11" max="11" width="13.28515625" customWidth="1"/>
    <col min="12" max="12" width="13.14062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7" t="s">
        <v>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7" t="s">
        <v>26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7" t="s">
        <v>15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35" t="s">
        <v>3</v>
      </c>
      <c r="C8" s="136"/>
      <c r="D8" s="136"/>
      <c r="E8" s="136"/>
      <c r="F8" s="137"/>
      <c r="G8" s="87" t="s">
        <v>46</v>
      </c>
      <c r="H8" s="87" t="s">
        <v>43</v>
      </c>
      <c r="I8" s="87" t="s">
        <v>44</v>
      </c>
      <c r="J8" s="87" t="s">
        <v>47</v>
      </c>
      <c r="K8" s="87" t="s">
        <v>6</v>
      </c>
      <c r="L8" s="87" t="s">
        <v>22</v>
      </c>
    </row>
    <row r="9" spans="2:12" x14ac:dyDescent="0.25">
      <c r="B9" s="132">
        <v>1</v>
      </c>
      <c r="C9" s="133"/>
      <c r="D9" s="133"/>
      <c r="E9" s="133"/>
      <c r="F9" s="13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57"/>
      <c r="C10" s="58"/>
      <c r="D10" s="59"/>
      <c r="E10" s="60"/>
      <c r="F10" s="52" t="s">
        <v>38</v>
      </c>
      <c r="G10" s="57">
        <f>G11</f>
        <v>4683801.1599999992</v>
      </c>
      <c r="H10" s="57">
        <f>H11</f>
        <v>5273765</v>
      </c>
      <c r="I10" s="57">
        <f>I11</f>
        <v>5340699</v>
      </c>
      <c r="J10" s="57">
        <f>J11</f>
        <v>5338480.74</v>
      </c>
      <c r="K10" s="61">
        <f t="shared" ref="K10:K18" si="0">(J10*100)/G10</f>
        <v>113.97752717581207</v>
      </c>
      <c r="L10" s="61">
        <f t="shared" ref="L10:L18" si="1">(J10*100)/I10</f>
        <v>99.958464987448266</v>
      </c>
    </row>
    <row r="11" spans="2:12" x14ac:dyDescent="0.25">
      <c r="B11" s="88" t="s">
        <v>50</v>
      </c>
      <c r="C11" s="88"/>
      <c r="D11" s="88"/>
      <c r="E11" s="88"/>
      <c r="F11" s="88" t="s">
        <v>51</v>
      </c>
      <c r="G11" s="57">
        <f>G12+G15</f>
        <v>4683801.1599999992</v>
      </c>
      <c r="H11" s="57">
        <f>H12+H15</f>
        <v>5273765</v>
      </c>
      <c r="I11" s="57">
        <f>I12+I15</f>
        <v>5340699</v>
      </c>
      <c r="J11" s="57">
        <f>J12+J15</f>
        <v>5338480.74</v>
      </c>
      <c r="K11" s="57">
        <f t="shared" si="0"/>
        <v>113.97752717581207</v>
      </c>
      <c r="L11" s="57">
        <f t="shared" si="1"/>
        <v>99.958464987448266</v>
      </c>
    </row>
    <row r="12" spans="2:12" x14ac:dyDescent="0.25">
      <c r="B12" s="88"/>
      <c r="C12" s="88" t="s">
        <v>52</v>
      </c>
      <c r="D12" s="88"/>
      <c r="E12" s="88"/>
      <c r="F12" s="88" t="s">
        <v>53</v>
      </c>
      <c r="G12" s="57">
        <f t="shared" ref="G12:J13" si="2">G13</f>
        <v>454.01</v>
      </c>
      <c r="H12" s="57">
        <f t="shared" si="2"/>
        <v>2500</v>
      </c>
      <c r="I12" s="57">
        <f t="shared" si="2"/>
        <v>2500</v>
      </c>
      <c r="J12" s="57">
        <f t="shared" si="2"/>
        <v>383.19</v>
      </c>
      <c r="K12" s="57">
        <f t="shared" si="0"/>
        <v>84.401224642629018</v>
      </c>
      <c r="L12" s="57">
        <f t="shared" si="1"/>
        <v>15.3276</v>
      </c>
    </row>
    <row r="13" spans="2:12" x14ac:dyDescent="0.25">
      <c r="B13" s="88"/>
      <c r="C13" s="88"/>
      <c r="D13" s="88" t="s">
        <v>54</v>
      </c>
      <c r="E13" s="88"/>
      <c r="F13" s="88" t="s">
        <v>55</v>
      </c>
      <c r="G13" s="57">
        <f t="shared" si="2"/>
        <v>454.01</v>
      </c>
      <c r="H13" s="57">
        <f t="shared" si="2"/>
        <v>2500</v>
      </c>
      <c r="I13" s="57">
        <f t="shared" si="2"/>
        <v>2500</v>
      </c>
      <c r="J13" s="57">
        <f t="shared" si="2"/>
        <v>383.19</v>
      </c>
      <c r="K13" s="57">
        <f t="shared" si="0"/>
        <v>84.401224642629018</v>
      </c>
      <c r="L13" s="57">
        <f t="shared" si="1"/>
        <v>15.3276</v>
      </c>
    </row>
    <row r="14" spans="2:12" x14ac:dyDescent="0.25">
      <c r="B14" s="89"/>
      <c r="C14" s="89"/>
      <c r="D14" s="89"/>
      <c r="E14" s="89" t="s">
        <v>56</v>
      </c>
      <c r="F14" s="89" t="s">
        <v>57</v>
      </c>
      <c r="G14" s="58">
        <v>454.01</v>
      </c>
      <c r="H14" s="58">
        <v>2500</v>
      </c>
      <c r="I14" s="58">
        <v>2500</v>
      </c>
      <c r="J14" s="58">
        <v>383.19</v>
      </c>
      <c r="K14" s="58">
        <f t="shared" si="0"/>
        <v>84.401224642629018</v>
      </c>
      <c r="L14" s="58">
        <f t="shared" si="1"/>
        <v>15.3276</v>
      </c>
    </row>
    <row r="15" spans="2:12" x14ac:dyDescent="0.25">
      <c r="B15" s="88"/>
      <c r="C15" s="88" t="s">
        <v>58</v>
      </c>
      <c r="D15" s="88"/>
      <c r="E15" s="88"/>
      <c r="F15" s="88" t="s">
        <v>59</v>
      </c>
      <c r="G15" s="57">
        <f>G16</f>
        <v>4683347.1499999994</v>
      </c>
      <c r="H15" s="57">
        <f>H16</f>
        <v>5271265</v>
      </c>
      <c r="I15" s="57">
        <f>I16</f>
        <v>5338199</v>
      </c>
      <c r="J15" s="57">
        <f>J16</f>
        <v>5338097.55</v>
      </c>
      <c r="K15" s="57">
        <f t="shared" si="0"/>
        <v>113.98039434253771</v>
      </c>
      <c r="L15" s="57">
        <f t="shared" si="1"/>
        <v>99.998099546307657</v>
      </c>
    </row>
    <row r="16" spans="2:12" x14ac:dyDescent="0.25">
      <c r="B16" s="88"/>
      <c r="C16" s="88"/>
      <c r="D16" s="88" t="s">
        <v>60</v>
      </c>
      <c r="E16" s="88"/>
      <c r="F16" s="88" t="s">
        <v>61</v>
      </c>
      <c r="G16" s="57">
        <f>G17+G18</f>
        <v>4683347.1499999994</v>
      </c>
      <c r="H16" s="57">
        <f>H17+H18</f>
        <v>5271265</v>
      </c>
      <c r="I16" s="57">
        <f>I17+I18</f>
        <v>5338199</v>
      </c>
      <c r="J16" s="57">
        <f>J17+J18</f>
        <v>5338097.55</v>
      </c>
      <c r="K16" s="57">
        <f t="shared" si="0"/>
        <v>113.98039434253771</v>
      </c>
      <c r="L16" s="57">
        <f t="shared" si="1"/>
        <v>99.998099546307657</v>
      </c>
    </row>
    <row r="17" spans="2:14" x14ac:dyDescent="0.25">
      <c r="B17" s="89"/>
      <c r="C17" s="89"/>
      <c r="D17" s="89"/>
      <c r="E17" s="89" t="s">
        <v>62</v>
      </c>
      <c r="F17" s="89" t="s">
        <v>63</v>
      </c>
      <c r="G17" s="58">
        <v>4676987.43</v>
      </c>
      <c r="H17" s="58">
        <v>5260915</v>
      </c>
      <c r="I17" s="58">
        <v>5328364</v>
      </c>
      <c r="J17" s="58">
        <v>5328286.3499999996</v>
      </c>
      <c r="K17" s="58">
        <f t="shared" si="0"/>
        <v>113.92560766407705</v>
      </c>
      <c r="L17" s="58">
        <f t="shared" si="1"/>
        <v>99.99854270466507</v>
      </c>
    </row>
    <row r="18" spans="2:14" x14ac:dyDescent="0.25">
      <c r="B18" s="89"/>
      <c r="C18" s="89"/>
      <c r="D18" s="89"/>
      <c r="E18" s="89" t="s">
        <v>64</v>
      </c>
      <c r="F18" s="89" t="s">
        <v>65</v>
      </c>
      <c r="G18" s="58">
        <v>6359.72</v>
      </c>
      <c r="H18" s="58">
        <v>10350</v>
      </c>
      <c r="I18" s="58">
        <v>9835</v>
      </c>
      <c r="J18" s="58">
        <v>9811.2000000000007</v>
      </c>
      <c r="K18" s="58">
        <f t="shared" si="0"/>
        <v>154.27094274590704</v>
      </c>
      <c r="L18" s="58">
        <f t="shared" si="1"/>
        <v>99.758007117437728</v>
      </c>
    </row>
    <row r="19" spans="2:14" x14ac:dyDescent="0.25">
      <c r="B19" s="90"/>
      <c r="C19" s="90"/>
      <c r="D19" s="90"/>
      <c r="E19" s="90"/>
      <c r="F19" s="91"/>
    </row>
    <row r="20" spans="2:14" x14ac:dyDescent="0.25">
      <c r="B20" s="90"/>
      <c r="C20" s="90"/>
      <c r="D20" s="90"/>
      <c r="E20" s="90"/>
      <c r="F20" s="91"/>
    </row>
    <row r="21" spans="2:14" ht="36.75" customHeight="1" x14ac:dyDescent="0.25">
      <c r="B21" s="129" t="s">
        <v>3</v>
      </c>
      <c r="C21" s="130"/>
      <c r="D21" s="130"/>
      <c r="E21" s="130"/>
      <c r="F21" s="131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4" x14ac:dyDescent="0.25">
      <c r="B22" s="129">
        <v>1</v>
      </c>
      <c r="C22" s="130"/>
      <c r="D22" s="130"/>
      <c r="E22" s="130"/>
      <c r="F22" s="131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4" x14ac:dyDescent="0.25">
      <c r="B23" s="88"/>
      <c r="C23" s="89"/>
      <c r="D23" s="92"/>
      <c r="E23" s="93"/>
      <c r="F23" s="94" t="s">
        <v>21</v>
      </c>
      <c r="G23" s="57">
        <f>G24+G68</f>
        <v>4683757.3</v>
      </c>
      <c r="H23" s="57">
        <f>H24+H68</f>
        <v>5273765</v>
      </c>
      <c r="I23" s="57">
        <f>I24+I68</f>
        <v>5340699</v>
      </c>
      <c r="J23" s="57">
        <f>J24+J68</f>
        <v>5338461.42</v>
      </c>
      <c r="K23" s="62">
        <f t="shared" ref="K23:K54" si="3">(J23*100)/G23</f>
        <v>113.97818200358076</v>
      </c>
      <c r="L23" s="62">
        <f t="shared" ref="L23:L54" si="4">(J23*100)/I23</f>
        <v>99.958103237048178</v>
      </c>
      <c r="N23" s="138"/>
    </row>
    <row r="24" spans="2:14" x14ac:dyDescent="0.25">
      <c r="B24" s="88" t="s">
        <v>66</v>
      </c>
      <c r="C24" s="88"/>
      <c r="D24" s="88"/>
      <c r="E24" s="88"/>
      <c r="F24" s="88" t="s">
        <v>67</v>
      </c>
      <c r="G24" s="57">
        <f>G25+G33+G63</f>
        <v>4677397.58</v>
      </c>
      <c r="H24" s="57">
        <f>H25+H33+H63</f>
        <v>5263415</v>
      </c>
      <c r="I24" s="57">
        <f>I25+I33+I63</f>
        <v>5330864</v>
      </c>
      <c r="J24" s="57">
        <f>J25+J33+J63</f>
        <v>5328650.22</v>
      </c>
      <c r="K24" s="57">
        <f t="shared" si="3"/>
        <v>113.92339712118293</v>
      </c>
      <c r="L24" s="57">
        <f t="shared" si="4"/>
        <v>99.958472397720143</v>
      </c>
    </row>
    <row r="25" spans="2:14" x14ac:dyDescent="0.25">
      <c r="B25" s="88"/>
      <c r="C25" s="88" t="s">
        <v>68</v>
      </c>
      <c r="D25" s="88"/>
      <c r="E25" s="88"/>
      <c r="F25" s="88" t="s">
        <v>69</v>
      </c>
      <c r="G25" s="57">
        <f>G26+G29+G31</f>
        <v>3978184.25</v>
      </c>
      <c r="H25" s="57">
        <f>H26+H29+H31</f>
        <v>4586400</v>
      </c>
      <c r="I25" s="57">
        <f>I26+I29+I31</f>
        <v>4625730</v>
      </c>
      <c r="J25" s="57">
        <f>J26+J29+J31</f>
        <v>4625667</v>
      </c>
      <c r="K25" s="57">
        <f t="shared" si="3"/>
        <v>116.27583614308462</v>
      </c>
      <c r="L25" s="57">
        <f t="shared" si="4"/>
        <v>99.998638052804637</v>
      </c>
    </row>
    <row r="26" spans="2:14" x14ac:dyDescent="0.25">
      <c r="B26" s="88"/>
      <c r="C26" s="88"/>
      <c r="D26" s="88" t="s">
        <v>70</v>
      </c>
      <c r="E26" s="88"/>
      <c r="F26" s="88" t="s">
        <v>71</v>
      </c>
      <c r="G26" s="57">
        <f>G27+G28</f>
        <v>3357026.93</v>
      </c>
      <c r="H26" s="57">
        <f>H27+H28</f>
        <v>3869905</v>
      </c>
      <c r="I26" s="57">
        <f>I27+I28</f>
        <v>3898965</v>
      </c>
      <c r="J26" s="57">
        <f>J27+J28</f>
        <v>3898893.51</v>
      </c>
      <c r="K26" s="57">
        <f t="shared" si="3"/>
        <v>116.14126402018466</v>
      </c>
      <c r="L26" s="57">
        <f t="shared" si="4"/>
        <v>99.998166436477376</v>
      </c>
    </row>
    <row r="27" spans="2:14" x14ac:dyDescent="0.25">
      <c r="B27" s="89"/>
      <c r="C27" s="89"/>
      <c r="D27" s="89"/>
      <c r="E27" s="89" t="s">
        <v>72</v>
      </c>
      <c r="F27" s="89" t="s">
        <v>73</v>
      </c>
      <c r="G27" s="58">
        <v>3313922.75</v>
      </c>
      <c r="H27" s="58">
        <v>3830468</v>
      </c>
      <c r="I27" s="58">
        <v>3849498</v>
      </c>
      <c r="J27" s="58">
        <v>3849430.86</v>
      </c>
      <c r="K27" s="58">
        <f t="shared" si="3"/>
        <v>116.15934197621233</v>
      </c>
      <c r="L27" s="58">
        <f t="shared" si="4"/>
        <v>99.998255876480513</v>
      </c>
    </row>
    <row r="28" spans="2:14" x14ac:dyDescent="0.25">
      <c r="B28" s="89"/>
      <c r="C28" s="89"/>
      <c r="D28" s="89"/>
      <c r="E28" s="89" t="s">
        <v>74</v>
      </c>
      <c r="F28" s="89" t="s">
        <v>75</v>
      </c>
      <c r="G28" s="58">
        <v>43104.18</v>
      </c>
      <c r="H28" s="58">
        <v>39437</v>
      </c>
      <c r="I28" s="58">
        <v>49467</v>
      </c>
      <c r="J28" s="58">
        <v>49462.65</v>
      </c>
      <c r="K28" s="58">
        <f t="shared" si="3"/>
        <v>114.75139998023394</v>
      </c>
      <c r="L28" s="58">
        <f t="shared" si="4"/>
        <v>99.991206258717938</v>
      </c>
    </row>
    <row r="29" spans="2:14" x14ac:dyDescent="0.25">
      <c r="B29" s="88"/>
      <c r="C29" s="88"/>
      <c r="D29" s="88" t="s">
        <v>76</v>
      </c>
      <c r="E29" s="88"/>
      <c r="F29" s="88" t="s">
        <v>77</v>
      </c>
      <c r="G29" s="57">
        <f>G30</f>
        <v>110754.94</v>
      </c>
      <c r="H29" s="57">
        <f>H30</f>
        <v>124274</v>
      </c>
      <c r="I29" s="57">
        <f>I30</f>
        <v>127119</v>
      </c>
      <c r="J29" s="57">
        <f>J30</f>
        <v>127118.89</v>
      </c>
      <c r="K29" s="57">
        <f t="shared" si="3"/>
        <v>114.77491658611345</v>
      </c>
      <c r="L29" s="57">
        <f t="shared" si="4"/>
        <v>99.999913466908964</v>
      </c>
    </row>
    <row r="30" spans="2:14" x14ac:dyDescent="0.25">
      <c r="B30" s="89"/>
      <c r="C30" s="89"/>
      <c r="D30" s="89"/>
      <c r="E30" s="89" t="s">
        <v>78</v>
      </c>
      <c r="F30" s="89" t="s">
        <v>77</v>
      </c>
      <c r="G30" s="58">
        <v>110754.94</v>
      </c>
      <c r="H30" s="58">
        <v>124274</v>
      </c>
      <c r="I30" s="58">
        <v>127119</v>
      </c>
      <c r="J30" s="58">
        <v>127118.89</v>
      </c>
      <c r="K30" s="58">
        <f t="shared" si="3"/>
        <v>114.77491658611345</v>
      </c>
      <c r="L30" s="58">
        <f t="shared" si="4"/>
        <v>99.999913466908964</v>
      </c>
    </row>
    <row r="31" spans="2:14" x14ac:dyDescent="0.25">
      <c r="B31" s="88"/>
      <c r="C31" s="88"/>
      <c r="D31" s="88" t="s">
        <v>79</v>
      </c>
      <c r="E31" s="88"/>
      <c r="F31" s="88" t="s">
        <v>80</v>
      </c>
      <c r="G31" s="57">
        <f>G32</f>
        <v>510402.38</v>
      </c>
      <c r="H31" s="57">
        <f>H32</f>
        <v>592221</v>
      </c>
      <c r="I31" s="57">
        <f>I32</f>
        <v>599646</v>
      </c>
      <c r="J31" s="57">
        <f>J32</f>
        <v>599654.6</v>
      </c>
      <c r="K31" s="57">
        <f t="shared" si="3"/>
        <v>117.48663867907513</v>
      </c>
      <c r="L31" s="57">
        <f t="shared" si="4"/>
        <v>100.00143417949924</v>
      </c>
    </row>
    <row r="32" spans="2:14" x14ac:dyDescent="0.25">
      <c r="B32" s="89"/>
      <c r="C32" s="89"/>
      <c r="D32" s="89"/>
      <c r="E32" s="89" t="s">
        <v>81</v>
      </c>
      <c r="F32" s="89" t="s">
        <v>82</v>
      </c>
      <c r="G32" s="58">
        <v>510402.38</v>
      </c>
      <c r="H32" s="58">
        <v>592221</v>
      </c>
      <c r="I32" s="58">
        <v>599646</v>
      </c>
      <c r="J32" s="58">
        <v>599654.6</v>
      </c>
      <c r="K32" s="58">
        <f t="shared" si="3"/>
        <v>117.48663867907513</v>
      </c>
      <c r="L32" s="58">
        <f t="shared" si="4"/>
        <v>100.00143417949924</v>
      </c>
    </row>
    <row r="33" spans="2:12" x14ac:dyDescent="0.25">
      <c r="B33" s="88"/>
      <c r="C33" s="88" t="s">
        <v>83</v>
      </c>
      <c r="D33" s="88"/>
      <c r="E33" s="88"/>
      <c r="F33" s="88" t="s">
        <v>84</v>
      </c>
      <c r="G33" s="57">
        <f>G34+G39+G45+G55+G57</f>
        <v>697926.64</v>
      </c>
      <c r="H33" s="57">
        <f>H34+H39+H45+H55+H57</f>
        <v>675790</v>
      </c>
      <c r="I33" s="57">
        <f>I34+I39+I45+I55+I57</f>
        <v>703844</v>
      </c>
      <c r="J33" s="57">
        <f>J34+J39+J45+J55+J57</f>
        <v>701698.51000000013</v>
      </c>
      <c r="K33" s="57">
        <f t="shared" si="3"/>
        <v>100.54043932181754</v>
      </c>
      <c r="L33" s="57">
        <f t="shared" si="4"/>
        <v>99.695175351356269</v>
      </c>
    </row>
    <row r="34" spans="2:12" x14ac:dyDescent="0.25">
      <c r="B34" s="88"/>
      <c r="C34" s="88"/>
      <c r="D34" s="88" t="s">
        <v>85</v>
      </c>
      <c r="E34" s="88"/>
      <c r="F34" s="88" t="s">
        <v>86</v>
      </c>
      <c r="G34" s="57">
        <f>G35+G36+G37+G38</f>
        <v>70445.150000000009</v>
      </c>
      <c r="H34" s="57">
        <f>H35+H36+H37+H38</f>
        <v>86000</v>
      </c>
      <c r="I34" s="57">
        <f>I35+I36+I37+I38</f>
        <v>78674</v>
      </c>
      <c r="J34" s="57">
        <f>J35+J36+J37+J38</f>
        <v>78672.5</v>
      </c>
      <c r="K34" s="57">
        <f t="shared" si="3"/>
        <v>111.67908649495386</v>
      </c>
      <c r="L34" s="57">
        <f t="shared" si="4"/>
        <v>99.998093398073067</v>
      </c>
    </row>
    <row r="35" spans="2:12" x14ac:dyDescent="0.25">
      <c r="B35" s="89"/>
      <c r="C35" s="89"/>
      <c r="D35" s="89"/>
      <c r="E35" s="89" t="s">
        <v>87</v>
      </c>
      <c r="F35" s="89" t="s">
        <v>88</v>
      </c>
      <c r="G35" s="58">
        <v>6441.96</v>
      </c>
      <c r="H35" s="58">
        <v>12000</v>
      </c>
      <c r="I35" s="58">
        <v>8756</v>
      </c>
      <c r="J35" s="58">
        <v>8755.4699999999993</v>
      </c>
      <c r="K35" s="58">
        <f t="shared" si="3"/>
        <v>135.91313823743084</v>
      </c>
      <c r="L35" s="58">
        <f t="shared" si="4"/>
        <v>99.99394700776611</v>
      </c>
    </row>
    <row r="36" spans="2:12" x14ac:dyDescent="0.25">
      <c r="B36" s="89"/>
      <c r="C36" s="89"/>
      <c r="D36" s="89"/>
      <c r="E36" s="89" t="s">
        <v>89</v>
      </c>
      <c r="F36" s="89" t="s">
        <v>90</v>
      </c>
      <c r="G36" s="58">
        <v>62563.19</v>
      </c>
      <c r="H36" s="58">
        <v>70800</v>
      </c>
      <c r="I36" s="58">
        <v>67576</v>
      </c>
      <c r="J36" s="58">
        <v>67575.48</v>
      </c>
      <c r="K36" s="58">
        <f t="shared" si="3"/>
        <v>108.01156398834522</v>
      </c>
      <c r="L36" s="58">
        <f t="shared" si="4"/>
        <v>99.999230496034102</v>
      </c>
    </row>
    <row r="37" spans="2:12" x14ac:dyDescent="0.25">
      <c r="B37" s="89"/>
      <c r="C37" s="89"/>
      <c r="D37" s="89"/>
      <c r="E37" s="89" t="s">
        <v>91</v>
      </c>
      <c r="F37" s="89" t="s">
        <v>92</v>
      </c>
      <c r="G37" s="58">
        <v>1000</v>
      </c>
      <c r="H37" s="58">
        <v>1345</v>
      </c>
      <c r="I37" s="58">
        <v>0</v>
      </c>
      <c r="J37" s="58">
        <v>0</v>
      </c>
      <c r="K37" s="58">
        <f t="shared" si="3"/>
        <v>0</v>
      </c>
      <c r="L37" s="58" t="e">
        <f t="shared" si="4"/>
        <v>#DIV/0!</v>
      </c>
    </row>
    <row r="38" spans="2:12" x14ac:dyDescent="0.25">
      <c r="B38" s="89"/>
      <c r="C38" s="89"/>
      <c r="D38" s="89"/>
      <c r="E38" s="89" t="s">
        <v>93</v>
      </c>
      <c r="F38" s="89" t="s">
        <v>94</v>
      </c>
      <c r="G38" s="58">
        <v>440</v>
      </c>
      <c r="H38" s="58">
        <v>1855</v>
      </c>
      <c r="I38" s="58">
        <v>2342</v>
      </c>
      <c r="J38" s="58">
        <v>2341.5500000000002</v>
      </c>
      <c r="K38" s="58">
        <f t="shared" si="3"/>
        <v>532.1704545454545</v>
      </c>
      <c r="L38" s="58">
        <f t="shared" si="4"/>
        <v>99.980785653287782</v>
      </c>
    </row>
    <row r="39" spans="2:12" x14ac:dyDescent="0.25">
      <c r="B39" s="88"/>
      <c r="C39" s="88"/>
      <c r="D39" s="88" t="s">
        <v>95</v>
      </c>
      <c r="E39" s="88"/>
      <c r="F39" s="88" t="s">
        <v>96</v>
      </c>
      <c r="G39" s="57">
        <f>G40+G41+G42+G43+G44</f>
        <v>40088.639999999999</v>
      </c>
      <c r="H39" s="57">
        <f>H40+H41+H42+H43+H44</f>
        <v>56150</v>
      </c>
      <c r="I39" s="57">
        <f>I40+I41+I42+I43+I44</f>
        <v>49139</v>
      </c>
      <c r="J39" s="57">
        <f>J40+J41+J42+J43+J44</f>
        <v>47000.19</v>
      </c>
      <c r="K39" s="57">
        <f t="shared" si="3"/>
        <v>117.24066967599799</v>
      </c>
      <c r="L39" s="57">
        <f t="shared" si="4"/>
        <v>95.647428722603223</v>
      </c>
    </row>
    <row r="40" spans="2:12" x14ac:dyDescent="0.25">
      <c r="B40" s="89"/>
      <c r="C40" s="89"/>
      <c r="D40" s="89"/>
      <c r="E40" s="89" t="s">
        <v>97</v>
      </c>
      <c r="F40" s="89" t="s">
        <v>98</v>
      </c>
      <c r="G40" s="58">
        <v>32073.4</v>
      </c>
      <c r="H40" s="58">
        <v>42300</v>
      </c>
      <c r="I40" s="58">
        <v>39582</v>
      </c>
      <c r="J40" s="58">
        <v>37445.03</v>
      </c>
      <c r="K40" s="58">
        <f t="shared" si="3"/>
        <v>116.74792818971484</v>
      </c>
      <c r="L40" s="58">
        <f t="shared" si="4"/>
        <v>94.601157091607291</v>
      </c>
    </row>
    <row r="41" spans="2:12" x14ac:dyDescent="0.25">
      <c r="B41" s="89"/>
      <c r="C41" s="89"/>
      <c r="D41" s="89"/>
      <c r="E41" s="89" t="s">
        <v>99</v>
      </c>
      <c r="F41" s="89" t="s">
        <v>100</v>
      </c>
      <c r="G41" s="58">
        <v>3745.88</v>
      </c>
      <c r="H41" s="58">
        <v>7000</v>
      </c>
      <c r="I41" s="58">
        <v>2729</v>
      </c>
      <c r="J41" s="58">
        <v>2728.57</v>
      </c>
      <c r="K41" s="58">
        <f t="shared" si="3"/>
        <v>72.841895629331418</v>
      </c>
      <c r="L41" s="58">
        <f t="shared" si="4"/>
        <v>99.984243312568708</v>
      </c>
    </row>
    <row r="42" spans="2:12" x14ac:dyDescent="0.25">
      <c r="B42" s="89"/>
      <c r="C42" s="89"/>
      <c r="D42" s="89"/>
      <c r="E42" s="89" t="s">
        <v>101</v>
      </c>
      <c r="F42" s="89" t="s">
        <v>102</v>
      </c>
      <c r="G42" s="58">
        <v>2205.61</v>
      </c>
      <c r="H42" s="58">
        <v>3500</v>
      </c>
      <c r="I42" s="58">
        <v>3391</v>
      </c>
      <c r="J42" s="58">
        <v>3390.44</v>
      </c>
      <c r="K42" s="58">
        <f t="shared" si="3"/>
        <v>153.71892583004248</v>
      </c>
      <c r="L42" s="58">
        <f t="shared" si="4"/>
        <v>99.983485697434389</v>
      </c>
    </row>
    <row r="43" spans="2:12" x14ac:dyDescent="0.25">
      <c r="B43" s="89"/>
      <c r="C43" s="89"/>
      <c r="D43" s="89"/>
      <c r="E43" s="89" t="s">
        <v>103</v>
      </c>
      <c r="F43" s="89" t="s">
        <v>104</v>
      </c>
      <c r="G43" s="58">
        <v>1798.75</v>
      </c>
      <c r="H43" s="58">
        <v>3072</v>
      </c>
      <c r="I43" s="58">
        <v>3437</v>
      </c>
      <c r="J43" s="58">
        <v>3436.15</v>
      </c>
      <c r="K43" s="58">
        <f t="shared" si="3"/>
        <v>191.02988186240444</v>
      </c>
      <c r="L43" s="58">
        <f t="shared" si="4"/>
        <v>99.975269130055281</v>
      </c>
    </row>
    <row r="44" spans="2:12" x14ac:dyDescent="0.25">
      <c r="B44" s="89"/>
      <c r="C44" s="89"/>
      <c r="D44" s="89"/>
      <c r="E44" s="89" t="s">
        <v>105</v>
      </c>
      <c r="F44" s="89" t="s">
        <v>106</v>
      </c>
      <c r="G44" s="58">
        <v>265</v>
      </c>
      <c r="H44" s="58">
        <v>278</v>
      </c>
      <c r="I44" s="58">
        <v>0</v>
      </c>
      <c r="J44" s="58">
        <v>0</v>
      </c>
      <c r="K44" s="58">
        <f t="shared" si="3"/>
        <v>0</v>
      </c>
      <c r="L44" s="58" t="e">
        <f t="shared" si="4"/>
        <v>#DIV/0!</v>
      </c>
    </row>
    <row r="45" spans="2:12" x14ac:dyDescent="0.25">
      <c r="B45" s="88"/>
      <c r="C45" s="88"/>
      <c r="D45" s="88" t="s">
        <v>107</v>
      </c>
      <c r="E45" s="88"/>
      <c r="F45" s="88" t="s">
        <v>108</v>
      </c>
      <c r="G45" s="57">
        <f>G46+G47+G48+G49+G50+G51+G52+G53+G54</f>
        <v>581407.46</v>
      </c>
      <c r="H45" s="57">
        <f>H46+H47+H48+H49+H50+H51+H52+H53+H54</f>
        <v>521840</v>
      </c>
      <c r="I45" s="57">
        <f>I46+I47+I48+I49+I50+I51+I52+I53+I54</f>
        <v>571107</v>
      </c>
      <c r="J45" s="57">
        <f>J46+J47+J48+J49+J50+J51+J52+J53+J54</f>
        <v>571103.87</v>
      </c>
      <c r="K45" s="57">
        <f t="shared" si="3"/>
        <v>98.227819436647763</v>
      </c>
      <c r="L45" s="57">
        <f t="shared" si="4"/>
        <v>99.999451941580119</v>
      </c>
    </row>
    <row r="46" spans="2:12" x14ac:dyDescent="0.25">
      <c r="B46" s="89"/>
      <c r="C46" s="89"/>
      <c r="D46" s="89"/>
      <c r="E46" s="89" t="s">
        <v>109</v>
      </c>
      <c r="F46" s="89" t="s">
        <v>110</v>
      </c>
      <c r="G46" s="58">
        <v>48606.03</v>
      </c>
      <c r="H46" s="58">
        <v>48800</v>
      </c>
      <c r="I46" s="58">
        <v>51105</v>
      </c>
      <c r="J46" s="58">
        <v>51104.73</v>
      </c>
      <c r="K46" s="58">
        <f t="shared" si="3"/>
        <v>105.14072019459314</v>
      </c>
      <c r="L46" s="58">
        <f t="shared" si="4"/>
        <v>99.99947167596126</v>
      </c>
    </row>
    <row r="47" spans="2:12" x14ac:dyDescent="0.25">
      <c r="B47" s="89"/>
      <c r="C47" s="89"/>
      <c r="D47" s="89"/>
      <c r="E47" s="89" t="s">
        <v>111</v>
      </c>
      <c r="F47" s="89" t="s">
        <v>112</v>
      </c>
      <c r="G47" s="58">
        <v>5272.33</v>
      </c>
      <c r="H47" s="58">
        <v>5000</v>
      </c>
      <c r="I47" s="58">
        <v>5068</v>
      </c>
      <c r="J47" s="58">
        <v>5067.18</v>
      </c>
      <c r="K47" s="58">
        <f t="shared" si="3"/>
        <v>96.108930966005545</v>
      </c>
      <c r="L47" s="58">
        <f t="shared" si="4"/>
        <v>99.983820047355962</v>
      </c>
    </row>
    <row r="48" spans="2:12" x14ac:dyDescent="0.25">
      <c r="B48" s="89"/>
      <c r="C48" s="89"/>
      <c r="D48" s="89"/>
      <c r="E48" s="89" t="s">
        <v>113</v>
      </c>
      <c r="F48" s="89" t="s">
        <v>114</v>
      </c>
      <c r="G48" s="58">
        <v>5370</v>
      </c>
      <c r="H48" s="58">
        <v>8000</v>
      </c>
      <c r="I48" s="58">
        <v>980</v>
      </c>
      <c r="J48" s="58">
        <v>980</v>
      </c>
      <c r="K48" s="58">
        <f t="shared" si="3"/>
        <v>18.249534450651769</v>
      </c>
      <c r="L48" s="58">
        <f t="shared" si="4"/>
        <v>100</v>
      </c>
    </row>
    <row r="49" spans="2:12" x14ac:dyDescent="0.25">
      <c r="B49" s="89"/>
      <c r="C49" s="89"/>
      <c r="D49" s="89"/>
      <c r="E49" s="89" t="s">
        <v>115</v>
      </c>
      <c r="F49" s="89" t="s">
        <v>116</v>
      </c>
      <c r="G49" s="58">
        <v>4163.12</v>
      </c>
      <c r="H49" s="58">
        <v>4500</v>
      </c>
      <c r="I49" s="58">
        <v>3985</v>
      </c>
      <c r="J49" s="58">
        <v>3984.5</v>
      </c>
      <c r="K49" s="58">
        <f t="shared" si="3"/>
        <v>95.70946789907569</v>
      </c>
      <c r="L49" s="58">
        <f t="shared" si="4"/>
        <v>99.987452948557092</v>
      </c>
    </row>
    <row r="50" spans="2:12" x14ac:dyDescent="0.25">
      <c r="B50" s="89"/>
      <c r="C50" s="89"/>
      <c r="D50" s="89"/>
      <c r="E50" s="89" t="s">
        <v>117</v>
      </c>
      <c r="F50" s="89" t="s">
        <v>118</v>
      </c>
      <c r="G50" s="58">
        <v>9081.2099999999991</v>
      </c>
      <c r="H50" s="58">
        <v>9500</v>
      </c>
      <c r="I50" s="58">
        <v>10053</v>
      </c>
      <c r="J50" s="58">
        <v>10052.18</v>
      </c>
      <c r="K50" s="58">
        <f t="shared" si="3"/>
        <v>110.69207737735391</v>
      </c>
      <c r="L50" s="58">
        <f t="shared" si="4"/>
        <v>99.991843230876356</v>
      </c>
    </row>
    <row r="51" spans="2:12" x14ac:dyDescent="0.25">
      <c r="B51" s="89"/>
      <c r="C51" s="89"/>
      <c r="D51" s="89"/>
      <c r="E51" s="89" t="s">
        <v>119</v>
      </c>
      <c r="F51" s="89" t="s">
        <v>120</v>
      </c>
      <c r="G51" s="58">
        <v>8836.82</v>
      </c>
      <c r="H51" s="58">
        <v>2000</v>
      </c>
      <c r="I51" s="58">
        <v>1017</v>
      </c>
      <c r="J51" s="58">
        <v>1016.95</v>
      </c>
      <c r="K51" s="58">
        <f t="shared" si="3"/>
        <v>11.508099067311544</v>
      </c>
      <c r="L51" s="58">
        <f t="shared" si="4"/>
        <v>99.995083579154382</v>
      </c>
    </row>
    <row r="52" spans="2:12" x14ac:dyDescent="0.25">
      <c r="B52" s="89"/>
      <c r="C52" s="89"/>
      <c r="D52" s="89"/>
      <c r="E52" s="89" t="s">
        <v>121</v>
      </c>
      <c r="F52" s="89" t="s">
        <v>122</v>
      </c>
      <c r="G52" s="58">
        <v>488601.44</v>
      </c>
      <c r="H52" s="58">
        <v>440000</v>
      </c>
      <c r="I52" s="58">
        <v>497959</v>
      </c>
      <c r="J52" s="58">
        <v>497958.82</v>
      </c>
      <c r="K52" s="58">
        <f t="shared" si="3"/>
        <v>101.91513557553166</v>
      </c>
      <c r="L52" s="58">
        <f t="shared" si="4"/>
        <v>99.999963852445688</v>
      </c>
    </row>
    <row r="53" spans="2:12" x14ac:dyDescent="0.25">
      <c r="B53" s="89"/>
      <c r="C53" s="89"/>
      <c r="D53" s="89"/>
      <c r="E53" s="89" t="s">
        <v>123</v>
      </c>
      <c r="F53" s="89" t="s">
        <v>124</v>
      </c>
      <c r="G53" s="58">
        <v>19.920000000000002</v>
      </c>
      <c r="H53" s="58">
        <v>40</v>
      </c>
      <c r="I53" s="58">
        <v>20</v>
      </c>
      <c r="J53" s="58">
        <v>19.920000000000002</v>
      </c>
      <c r="K53" s="58">
        <f t="shared" si="3"/>
        <v>99.999999999999986</v>
      </c>
      <c r="L53" s="58">
        <f t="shared" si="4"/>
        <v>99.6</v>
      </c>
    </row>
    <row r="54" spans="2:12" x14ac:dyDescent="0.25">
      <c r="B54" s="89"/>
      <c r="C54" s="89"/>
      <c r="D54" s="89"/>
      <c r="E54" s="89" t="s">
        <v>125</v>
      </c>
      <c r="F54" s="89" t="s">
        <v>126</v>
      </c>
      <c r="G54" s="58">
        <v>11456.59</v>
      </c>
      <c r="H54" s="58">
        <v>4000</v>
      </c>
      <c r="I54" s="58">
        <v>920</v>
      </c>
      <c r="J54" s="58">
        <v>919.59</v>
      </c>
      <c r="K54" s="58">
        <f t="shared" si="3"/>
        <v>8.0267339583593369</v>
      </c>
      <c r="L54" s="58">
        <f t="shared" si="4"/>
        <v>99.955434782608691</v>
      </c>
    </row>
    <row r="55" spans="2:12" x14ac:dyDescent="0.25">
      <c r="B55" s="88"/>
      <c r="C55" s="88"/>
      <c r="D55" s="88" t="s">
        <v>127</v>
      </c>
      <c r="E55" s="88"/>
      <c r="F55" s="88" t="s">
        <v>128</v>
      </c>
      <c r="G55" s="57">
        <f>G56</f>
        <v>982.1</v>
      </c>
      <c r="H55" s="57">
        <f>H56</f>
        <v>2500</v>
      </c>
      <c r="I55" s="57">
        <f>I56</f>
        <v>846</v>
      </c>
      <c r="J55" s="57">
        <f>J56</f>
        <v>845.18</v>
      </c>
      <c r="K55" s="57">
        <f t="shared" ref="K55:K74" si="5">(J55*100)/G55</f>
        <v>86.058446186742685</v>
      </c>
      <c r="L55" s="57">
        <f t="shared" ref="L55:L74" si="6">(J55*100)/I55</f>
        <v>99.903073286052006</v>
      </c>
    </row>
    <row r="56" spans="2:12" x14ac:dyDescent="0.25">
      <c r="B56" s="89"/>
      <c r="C56" s="89"/>
      <c r="D56" s="89"/>
      <c r="E56" s="89" t="s">
        <v>129</v>
      </c>
      <c r="F56" s="89" t="s">
        <v>130</v>
      </c>
      <c r="G56" s="58">
        <v>982.1</v>
      </c>
      <c r="H56" s="58">
        <v>2500</v>
      </c>
      <c r="I56" s="58">
        <v>846</v>
      </c>
      <c r="J56" s="58">
        <v>845.18</v>
      </c>
      <c r="K56" s="58">
        <f t="shared" si="5"/>
        <v>86.058446186742685</v>
      </c>
      <c r="L56" s="58">
        <f t="shared" si="6"/>
        <v>99.903073286052006</v>
      </c>
    </row>
    <row r="57" spans="2:12" x14ac:dyDescent="0.25">
      <c r="B57" s="88"/>
      <c r="C57" s="88"/>
      <c r="D57" s="88" t="s">
        <v>131</v>
      </c>
      <c r="E57" s="88"/>
      <c r="F57" s="88" t="s">
        <v>132</v>
      </c>
      <c r="G57" s="57">
        <f>G58+G59+G60+G61+G62</f>
        <v>5003.29</v>
      </c>
      <c r="H57" s="57">
        <f>H58+H59+H60+H61+H62</f>
        <v>9300</v>
      </c>
      <c r="I57" s="57">
        <f>I58+I59+I60+I61+I62</f>
        <v>4078</v>
      </c>
      <c r="J57" s="57">
        <f>J58+J59+J60+J61+J62</f>
        <v>4076.7699999999995</v>
      </c>
      <c r="K57" s="57">
        <f t="shared" si="5"/>
        <v>81.48178498547955</v>
      </c>
      <c r="L57" s="57">
        <f t="shared" si="6"/>
        <v>99.969838155958797</v>
      </c>
    </row>
    <row r="58" spans="2:12" x14ac:dyDescent="0.25">
      <c r="B58" s="89"/>
      <c r="C58" s="89"/>
      <c r="D58" s="89"/>
      <c r="E58" s="89" t="s">
        <v>133</v>
      </c>
      <c r="F58" s="89" t="s">
        <v>134</v>
      </c>
      <c r="G58" s="58">
        <v>1131</v>
      </c>
      <c r="H58" s="58">
        <v>2471</v>
      </c>
      <c r="I58" s="58">
        <v>2471</v>
      </c>
      <c r="J58" s="58">
        <v>2470.7199999999998</v>
      </c>
      <c r="K58" s="58">
        <f t="shared" si="5"/>
        <v>218.45446507515473</v>
      </c>
      <c r="L58" s="58">
        <f t="shared" si="6"/>
        <v>99.988668555240793</v>
      </c>
    </row>
    <row r="59" spans="2:12" x14ac:dyDescent="0.25">
      <c r="B59" s="89"/>
      <c r="C59" s="89"/>
      <c r="D59" s="89"/>
      <c r="E59" s="89" t="s">
        <v>135</v>
      </c>
      <c r="F59" s="89" t="s">
        <v>136</v>
      </c>
      <c r="G59" s="58">
        <v>500</v>
      </c>
      <c r="H59" s="58">
        <v>2729</v>
      </c>
      <c r="I59" s="58">
        <v>216</v>
      </c>
      <c r="J59" s="58">
        <v>215.6</v>
      </c>
      <c r="K59" s="58">
        <f t="shared" si="5"/>
        <v>43.12</v>
      </c>
      <c r="L59" s="58">
        <f t="shared" si="6"/>
        <v>99.81481481481481</v>
      </c>
    </row>
    <row r="60" spans="2:12" x14ac:dyDescent="0.25">
      <c r="B60" s="89"/>
      <c r="C60" s="89"/>
      <c r="D60" s="89"/>
      <c r="E60" s="89" t="s">
        <v>137</v>
      </c>
      <c r="F60" s="89" t="s">
        <v>138</v>
      </c>
      <c r="G60" s="58">
        <v>0</v>
      </c>
      <c r="H60" s="58">
        <v>700</v>
      </c>
      <c r="I60" s="58">
        <v>0</v>
      </c>
      <c r="J60" s="58">
        <v>0</v>
      </c>
      <c r="K60" s="58" t="e">
        <f t="shared" si="5"/>
        <v>#DIV/0!</v>
      </c>
      <c r="L60" s="58" t="e">
        <f t="shared" si="6"/>
        <v>#DIV/0!</v>
      </c>
    </row>
    <row r="61" spans="2:12" x14ac:dyDescent="0.25">
      <c r="B61" s="89"/>
      <c r="C61" s="89"/>
      <c r="D61" s="89"/>
      <c r="E61" s="89" t="s">
        <v>139</v>
      </c>
      <c r="F61" s="89" t="s">
        <v>140</v>
      </c>
      <c r="G61" s="58">
        <v>0</v>
      </c>
      <c r="H61" s="58">
        <v>400</v>
      </c>
      <c r="I61" s="58">
        <v>60</v>
      </c>
      <c r="J61" s="58">
        <v>59.73</v>
      </c>
      <c r="K61" s="58" t="e">
        <f t="shared" si="5"/>
        <v>#DIV/0!</v>
      </c>
      <c r="L61" s="58">
        <f t="shared" si="6"/>
        <v>99.55</v>
      </c>
    </row>
    <row r="62" spans="2:12" x14ac:dyDescent="0.25">
      <c r="B62" s="89"/>
      <c r="C62" s="89"/>
      <c r="D62" s="89"/>
      <c r="E62" s="89" t="s">
        <v>141</v>
      </c>
      <c r="F62" s="89" t="s">
        <v>132</v>
      </c>
      <c r="G62" s="58">
        <v>3372.29</v>
      </c>
      <c r="H62" s="58">
        <v>3000</v>
      </c>
      <c r="I62" s="58">
        <v>1331</v>
      </c>
      <c r="J62" s="58">
        <v>1330.72</v>
      </c>
      <c r="K62" s="58">
        <f t="shared" si="5"/>
        <v>39.460426001322546</v>
      </c>
      <c r="L62" s="58">
        <f t="shared" si="6"/>
        <v>99.978963185574756</v>
      </c>
    </row>
    <row r="63" spans="2:12" x14ac:dyDescent="0.25">
      <c r="B63" s="88"/>
      <c r="C63" s="88" t="s">
        <v>142</v>
      </c>
      <c r="D63" s="88"/>
      <c r="E63" s="88"/>
      <c r="F63" s="88" t="s">
        <v>143</v>
      </c>
      <c r="G63" s="57">
        <f>G64+G66</f>
        <v>1286.69</v>
      </c>
      <c r="H63" s="57">
        <f>H64+H66</f>
        <v>1225</v>
      </c>
      <c r="I63" s="57">
        <f>I64+I66</f>
        <v>1290</v>
      </c>
      <c r="J63" s="57">
        <f>J64+J66</f>
        <v>1284.71</v>
      </c>
      <c r="K63" s="57">
        <f t="shared" si="5"/>
        <v>99.846116780265632</v>
      </c>
      <c r="L63" s="57">
        <f t="shared" si="6"/>
        <v>99.58992248062016</v>
      </c>
    </row>
    <row r="64" spans="2:12" x14ac:dyDescent="0.25">
      <c r="B64" s="88"/>
      <c r="C64" s="88"/>
      <c r="D64" s="88" t="s">
        <v>144</v>
      </c>
      <c r="E64" s="88"/>
      <c r="F64" s="88" t="s">
        <v>145</v>
      </c>
      <c r="G64" s="57">
        <f>G65</f>
        <v>294.45999999999998</v>
      </c>
      <c r="H64" s="57">
        <f>H65</f>
        <v>125</v>
      </c>
      <c r="I64" s="57">
        <f>I65</f>
        <v>125</v>
      </c>
      <c r="J64" s="57">
        <f>J65</f>
        <v>122.26</v>
      </c>
      <c r="K64" s="57">
        <f t="shared" si="5"/>
        <v>41.520070637777629</v>
      </c>
      <c r="L64" s="57">
        <f t="shared" si="6"/>
        <v>97.808000000000007</v>
      </c>
    </row>
    <row r="65" spans="2:12" x14ac:dyDescent="0.25">
      <c r="B65" s="89"/>
      <c r="C65" s="89"/>
      <c r="D65" s="89"/>
      <c r="E65" s="89" t="s">
        <v>146</v>
      </c>
      <c r="F65" s="89" t="s">
        <v>147</v>
      </c>
      <c r="G65" s="58">
        <v>294.45999999999998</v>
      </c>
      <c r="H65" s="58">
        <v>125</v>
      </c>
      <c r="I65" s="58">
        <v>125</v>
      </c>
      <c r="J65" s="58">
        <v>122.26</v>
      </c>
      <c r="K65" s="58">
        <f t="shared" si="5"/>
        <v>41.520070637777629</v>
      </c>
      <c r="L65" s="58">
        <f t="shared" si="6"/>
        <v>97.808000000000007</v>
      </c>
    </row>
    <row r="66" spans="2:12" x14ac:dyDescent="0.25">
      <c r="B66" s="88"/>
      <c r="C66" s="88"/>
      <c r="D66" s="88" t="s">
        <v>148</v>
      </c>
      <c r="E66" s="88"/>
      <c r="F66" s="88" t="s">
        <v>149</v>
      </c>
      <c r="G66" s="57">
        <f>G67</f>
        <v>992.23</v>
      </c>
      <c r="H66" s="57">
        <f>H67</f>
        <v>1100</v>
      </c>
      <c r="I66" s="57">
        <f>I67</f>
        <v>1165</v>
      </c>
      <c r="J66" s="57">
        <f>J67</f>
        <v>1162.45</v>
      </c>
      <c r="K66" s="57">
        <f t="shared" si="5"/>
        <v>117.15529665500942</v>
      </c>
      <c r="L66" s="57">
        <f t="shared" si="6"/>
        <v>99.78111587982832</v>
      </c>
    </row>
    <row r="67" spans="2:12" x14ac:dyDescent="0.25">
      <c r="B67" s="89"/>
      <c r="C67" s="89"/>
      <c r="D67" s="89"/>
      <c r="E67" s="89" t="s">
        <v>150</v>
      </c>
      <c r="F67" s="89" t="s">
        <v>151</v>
      </c>
      <c r="G67" s="58">
        <v>992.23</v>
      </c>
      <c r="H67" s="58">
        <v>1100</v>
      </c>
      <c r="I67" s="58">
        <v>1165</v>
      </c>
      <c r="J67" s="58">
        <v>1162.45</v>
      </c>
      <c r="K67" s="58">
        <f t="shared" si="5"/>
        <v>117.15529665500942</v>
      </c>
      <c r="L67" s="58">
        <f t="shared" si="6"/>
        <v>99.78111587982832</v>
      </c>
    </row>
    <row r="68" spans="2:12" x14ac:dyDescent="0.25">
      <c r="B68" s="88" t="s">
        <v>152</v>
      </c>
      <c r="C68" s="88"/>
      <c r="D68" s="88"/>
      <c r="E68" s="88"/>
      <c r="F68" s="88" t="s">
        <v>153</v>
      </c>
      <c r="G68" s="57">
        <f>G69+G72</f>
        <v>6359.72</v>
      </c>
      <c r="H68" s="57">
        <f>H69+H72</f>
        <v>10350</v>
      </c>
      <c r="I68" s="57">
        <f>I69+I72</f>
        <v>9835</v>
      </c>
      <c r="J68" s="57">
        <f>J69+J72</f>
        <v>9811.2000000000007</v>
      </c>
      <c r="K68" s="57">
        <f t="shared" si="5"/>
        <v>154.27094274590704</v>
      </c>
      <c r="L68" s="57">
        <f t="shared" si="6"/>
        <v>99.758007117437728</v>
      </c>
    </row>
    <row r="69" spans="2:12" x14ac:dyDescent="0.25">
      <c r="B69" s="88"/>
      <c r="C69" s="88" t="s">
        <v>154</v>
      </c>
      <c r="D69" s="88"/>
      <c r="E69" s="88"/>
      <c r="F69" s="88" t="s">
        <v>155</v>
      </c>
      <c r="G69" s="57">
        <f t="shared" ref="G69:J70" si="7">G70</f>
        <v>6359.72</v>
      </c>
      <c r="H69" s="57">
        <f t="shared" si="7"/>
        <v>3400</v>
      </c>
      <c r="I69" s="57">
        <f t="shared" si="7"/>
        <v>3400</v>
      </c>
      <c r="J69" s="57">
        <f t="shared" si="7"/>
        <v>3376.7</v>
      </c>
      <c r="K69" s="57">
        <f t="shared" si="5"/>
        <v>53.095104815935294</v>
      </c>
      <c r="L69" s="57">
        <f t="shared" si="6"/>
        <v>99.314705882352939</v>
      </c>
    </row>
    <row r="70" spans="2:12" x14ac:dyDescent="0.25">
      <c r="B70" s="88"/>
      <c r="C70" s="88"/>
      <c r="D70" s="88" t="s">
        <v>156</v>
      </c>
      <c r="E70" s="88"/>
      <c r="F70" s="88" t="s">
        <v>157</v>
      </c>
      <c r="G70" s="57">
        <f t="shared" si="7"/>
        <v>6359.72</v>
      </c>
      <c r="H70" s="57">
        <f t="shared" si="7"/>
        <v>3400</v>
      </c>
      <c r="I70" s="57">
        <f t="shared" si="7"/>
        <v>3400</v>
      </c>
      <c r="J70" s="57">
        <f t="shared" si="7"/>
        <v>3376.7</v>
      </c>
      <c r="K70" s="57">
        <f t="shared" si="5"/>
        <v>53.095104815935294</v>
      </c>
      <c r="L70" s="57">
        <f t="shared" si="6"/>
        <v>99.314705882352939</v>
      </c>
    </row>
    <row r="71" spans="2:12" x14ac:dyDescent="0.25">
      <c r="B71" s="89"/>
      <c r="C71" s="89"/>
      <c r="D71" s="89"/>
      <c r="E71" s="89" t="s">
        <v>158</v>
      </c>
      <c r="F71" s="89" t="s">
        <v>159</v>
      </c>
      <c r="G71" s="58">
        <v>6359.72</v>
      </c>
      <c r="H71" s="58">
        <v>3400</v>
      </c>
      <c r="I71" s="58">
        <v>3400</v>
      </c>
      <c r="J71" s="58">
        <v>3376.7</v>
      </c>
      <c r="K71" s="58">
        <f t="shared" si="5"/>
        <v>53.095104815935294</v>
      </c>
      <c r="L71" s="58">
        <f t="shared" si="6"/>
        <v>99.314705882352939</v>
      </c>
    </row>
    <row r="72" spans="2:12" x14ac:dyDescent="0.25">
      <c r="B72" s="88"/>
      <c r="C72" s="88" t="s">
        <v>160</v>
      </c>
      <c r="D72" s="88"/>
      <c r="E72" s="88"/>
      <c r="F72" s="88" t="s">
        <v>161</v>
      </c>
      <c r="G72" s="57">
        <f t="shared" ref="G72:J73" si="8">G73</f>
        <v>0</v>
      </c>
      <c r="H72" s="57">
        <f t="shared" si="8"/>
        <v>6950</v>
      </c>
      <c r="I72" s="57">
        <f t="shared" si="8"/>
        <v>6435</v>
      </c>
      <c r="J72" s="57">
        <f t="shared" si="8"/>
        <v>6434.5</v>
      </c>
      <c r="K72" s="57" t="e">
        <f t="shared" si="5"/>
        <v>#DIV/0!</v>
      </c>
      <c r="L72" s="57">
        <f t="shared" si="6"/>
        <v>99.992229992229994</v>
      </c>
    </row>
    <row r="73" spans="2:12" x14ac:dyDescent="0.25">
      <c r="B73" s="88"/>
      <c r="C73" s="88"/>
      <c r="D73" s="88" t="s">
        <v>162</v>
      </c>
      <c r="E73" s="88"/>
      <c r="F73" s="88" t="s">
        <v>163</v>
      </c>
      <c r="G73" s="57">
        <f t="shared" si="8"/>
        <v>0</v>
      </c>
      <c r="H73" s="57">
        <f t="shared" si="8"/>
        <v>6950</v>
      </c>
      <c r="I73" s="57">
        <f t="shared" si="8"/>
        <v>6435</v>
      </c>
      <c r="J73" s="57">
        <f t="shared" si="8"/>
        <v>6434.5</v>
      </c>
      <c r="K73" s="57" t="e">
        <f t="shared" si="5"/>
        <v>#DIV/0!</v>
      </c>
      <c r="L73" s="57">
        <f t="shared" si="6"/>
        <v>99.992229992229994</v>
      </c>
    </row>
    <row r="74" spans="2:12" x14ac:dyDescent="0.25">
      <c r="B74" s="89"/>
      <c r="C74" s="89"/>
      <c r="D74" s="89"/>
      <c r="E74" s="89" t="s">
        <v>164</v>
      </c>
      <c r="F74" s="89" t="s">
        <v>163</v>
      </c>
      <c r="G74" s="58">
        <v>0</v>
      </c>
      <c r="H74" s="58">
        <v>6950</v>
      </c>
      <c r="I74" s="58">
        <v>6435</v>
      </c>
      <c r="J74" s="58">
        <v>6434.5</v>
      </c>
      <c r="K74" s="58" t="e">
        <f t="shared" si="5"/>
        <v>#DIV/0!</v>
      </c>
      <c r="L74" s="58">
        <f t="shared" si="6"/>
        <v>99.992229992229994</v>
      </c>
    </row>
    <row r="75" spans="2:12" x14ac:dyDescent="0.25">
      <c r="B75" s="88"/>
      <c r="C75" s="89"/>
      <c r="D75" s="92"/>
      <c r="E75" s="93"/>
      <c r="F75" s="94"/>
      <c r="G75" s="57"/>
      <c r="H75" s="57"/>
      <c r="I75" s="57"/>
      <c r="J75" s="57"/>
      <c r="K75" s="62"/>
      <c r="L75" s="62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25" right="0.25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8"/>
  <sheetViews>
    <sheetView workbookViewId="0">
      <selection activeCell="I20" sqref="I20"/>
    </sheetView>
  </sheetViews>
  <sheetFormatPr defaultRowHeight="15" x14ac:dyDescent="0.25"/>
  <cols>
    <col min="1" max="1" width="8.85546875" style="5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3"/>
      <c r="C1" s="3"/>
      <c r="D1" s="3"/>
      <c r="E1" s="3"/>
      <c r="F1" s="4"/>
      <c r="G1" s="4"/>
      <c r="H1" s="4"/>
    </row>
    <row r="2" spans="1:8" ht="15.75" customHeight="1" x14ac:dyDescent="0.25">
      <c r="B2" s="107" t="s">
        <v>16</v>
      </c>
      <c r="C2" s="107"/>
      <c r="D2" s="107"/>
      <c r="E2" s="107"/>
      <c r="F2" s="107"/>
      <c r="G2" s="107"/>
      <c r="H2" s="107"/>
    </row>
    <row r="3" spans="1:8" ht="18" x14ac:dyDescent="0.25">
      <c r="B3" s="53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54">
        <v>1</v>
      </c>
      <c r="C5" s="56">
        <v>2</v>
      </c>
      <c r="D5" s="56">
        <v>3</v>
      </c>
      <c r="E5" s="56">
        <v>4</v>
      </c>
      <c r="F5" s="56">
        <v>5</v>
      </c>
      <c r="G5" s="56" t="s">
        <v>13</v>
      </c>
      <c r="H5" s="56" t="s">
        <v>14</v>
      </c>
    </row>
    <row r="6" spans="1:8" x14ac:dyDescent="0.25">
      <c r="B6" s="8" t="s">
        <v>39</v>
      </c>
      <c r="C6" s="63">
        <f>C7+C9</f>
        <v>4683801.16</v>
      </c>
      <c r="D6" s="63">
        <f>D7+D9</f>
        <v>5273765</v>
      </c>
      <c r="E6" s="63">
        <f>E7+E9</f>
        <v>5340699</v>
      </c>
      <c r="F6" s="63">
        <f>F7+F9</f>
        <v>5338480.74</v>
      </c>
      <c r="G6" s="64">
        <f t="shared" ref="G6:G15" si="0">(F6*100)/C6</f>
        <v>113.97752717581204</v>
      </c>
      <c r="H6" s="64">
        <f t="shared" ref="H6:H15" si="1">(F6*100)/E6</f>
        <v>99.958464987448266</v>
      </c>
    </row>
    <row r="7" spans="1:8" x14ac:dyDescent="0.25">
      <c r="A7"/>
      <c r="B7" s="8" t="s">
        <v>165</v>
      </c>
      <c r="C7" s="63">
        <f>C8</f>
        <v>4683347.1500000004</v>
      </c>
      <c r="D7" s="63">
        <f>D8</f>
        <v>5271265</v>
      </c>
      <c r="E7" s="63">
        <f>E8</f>
        <v>5338199</v>
      </c>
      <c r="F7" s="63">
        <f>F8</f>
        <v>5338097.55</v>
      </c>
      <c r="G7" s="64">
        <f t="shared" si="0"/>
        <v>113.98039434253768</v>
      </c>
      <c r="H7" s="64">
        <f t="shared" si="1"/>
        <v>99.998099546307657</v>
      </c>
    </row>
    <row r="8" spans="1:8" x14ac:dyDescent="0.25">
      <c r="A8"/>
      <c r="B8" s="16" t="s">
        <v>166</v>
      </c>
      <c r="C8" s="65">
        <v>4683347.1500000004</v>
      </c>
      <c r="D8" s="65">
        <v>5271265</v>
      </c>
      <c r="E8" s="65">
        <v>5338199</v>
      </c>
      <c r="F8" s="66">
        <v>5338097.55</v>
      </c>
      <c r="G8" s="62">
        <f t="shared" si="0"/>
        <v>113.98039434253768</v>
      </c>
      <c r="H8" s="62">
        <f t="shared" si="1"/>
        <v>99.998099546307657</v>
      </c>
    </row>
    <row r="9" spans="1:8" x14ac:dyDescent="0.25">
      <c r="A9"/>
      <c r="B9" s="8" t="s">
        <v>167</v>
      </c>
      <c r="C9" s="63">
        <f>C10</f>
        <v>454.01</v>
      </c>
      <c r="D9" s="63">
        <f>D10</f>
        <v>2500</v>
      </c>
      <c r="E9" s="63">
        <f>E10</f>
        <v>2500</v>
      </c>
      <c r="F9" s="63">
        <f>F10</f>
        <v>383.19</v>
      </c>
      <c r="G9" s="64">
        <f t="shared" si="0"/>
        <v>84.401224642629018</v>
      </c>
      <c r="H9" s="64">
        <f t="shared" si="1"/>
        <v>15.3276</v>
      </c>
    </row>
    <row r="10" spans="1:8" x14ac:dyDescent="0.25">
      <c r="A10"/>
      <c r="B10" s="16" t="s">
        <v>168</v>
      </c>
      <c r="C10" s="65">
        <v>454.01</v>
      </c>
      <c r="D10" s="65">
        <v>2500</v>
      </c>
      <c r="E10" s="65">
        <v>2500</v>
      </c>
      <c r="F10" s="66">
        <v>383.19</v>
      </c>
      <c r="G10" s="62">
        <f t="shared" si="0"/>
        <v>84.401224642629018</v>
      </c>
      <c r="H10" s="62">
        <f t="shared" si="1"/>
        <v>15.3276</v>
      </c>
    </row>
    <row r="11" spans="1:8" x14ac:dyDescent="0.25">
      <c r="B11" s="8" t="s">
        <v>32</v>
      </c>
      <c r="C11" s="67">
        <f>C12+C14</f>
        <v>4683757.3000000007</v>
      </c>
      <c r="D11" s="67">
        <f>D12+D14</f>
        <v>5273765</v>
      </c>
      <c r="E11" s="67">
        <f>E12+E14</f>
        <v>5340699</v>
      </c>
      <c r="F11" s="67">
        <f>F12+F14</f>
        <v>5338461.42</v>
      </c>
      <c r="G11" s="64">
        <f t="shared" si="0"/>
        <v>113.97818200358074</v>
      </c>
      <c r="H11" s="64">
        <f t="shared" si="1"/>
        <v>99.958103237048178</v>
      </c>
    </row>
    <row r="12" spans="1:8" x14ac:dyDescent="0.25">
      <c r="A12"/>
      <c r="B12" s="8" t="s">
        <v>165</v>
      </c>
      <c r="C12" s="67">
        <f>C13</f>
        <v>4683347.1500000004</v>
      </c>
      <c r="D12" s="67">
        <f>D13</f>
        <v>5271265</v>
      </c>
      <c r="E12" s="67">
        <f>E13</f>
        <v>5338199</v>
      </c>
      <c r="F12" s="67">
        <f>F13</f>
        <v>5338097.55</v>
      </c>
      <c r="G12" s="64">
        <f t="shared" si="0"/>
        <v>113.98039434253768</v>
      </c>
      <c r="H12" s="64">
        <f t="shared" si="1"/>
        <v>99.998099546307657</v>
      </c>
    </row>
    <row r="13" spans="1:8" x14ac:dyDescent="0.25">
      <c r="A13"/>
      <c r="B13" s="16" t="s">
        <v>166</v>
      </c>
      <c r="C13" s="65">
        <v>4683347.1500000004</v>
      </c>
      <c r="D13" s="65">
        <v>5271265</v>
      </c>
      <c r="E13" s="68">
        <v>5338199</v>
      </c>
      <c r="F13" s="66">
        <v>5338097.55</v>
      </c>
      <c r="G13" s="62">
        <f t="shared" si="0"/>
        <v>113.98039434253768</v>
      </c>
      <c r="H13" s="62">
        <f t="shared" si="1"/>
        <v>99.998099546307657</v>
      </c>
    </row>
    <row r="14" spans="1:8" x14ac:dyDescent="0.25">
      <c r="A14"/>
      <c r="B14" s="8" t="s">
        <v>167</v>
      </c>
      <c r="C14" s="67">
        <f>C15</f>
        <v>410.15</v>
      </c>
      <c r="D14" s="67">
        <f>D15</f>
        <v>2500</v>
      </c>
      <c r="E14" s="67">
        <f>E15</f>
        <v>2500</v>
      </c>
      <c r="F14" s="67">
        <f>F15</f>
        <v>363.87</v>
      </c>
      <c r="G14" s="64">
        <f t="shared" si="0"/>
        <v>88.716323296355</v>
      </c>
      <c r="H14" s="64">
        <f t="shared" si="1"/>
        <v>14.5548</v>
      </c>
    </row>
    <row r="15" spans="1:8" x14ac:dyDescent="0.25">
      <c r="A15"/>
      <c r="B15" s="16" t="s">
        <v>168</v>
      </c>
      <c r="C15" s="65">
        <v>410.15</v>
      </c>
      <c r="D15" s="65">
        <v>2500</v>
      </c>
      <c r="E15" s="68">
        <v>2500</v>
      </c>
      <c r="F15" s="66">
        <v>363.87</v>
      </c>
      <c r="G15" s="62">
        <f t="shared" si="0"/>
        <v>88.716323296355</v>
      </c>
      <c r="H15" s="62">
        <f t="shared" si="1"/>
        <v>14.5548</v>
      </c>
    </row>
    <row r="18" spans="6:6" x14ac:dyDescent="0.25">
      <c r="F18" s="13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7" t="s">
        <v>17</v>
      </c>
      <c r="C2" s="107"/>
      <c r="D2" s="107"/>
      <c r="E2" s="107"/>
      <c r="F2" s="107"/>
      <c r="G2" s="107"/>
      <c r="H2" s="10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67">
        <f t="shared" ref="C6:F7" si="0">C7</f>
        <v>4683757.3</v>
      </c>
      <c r="D6" s="67">
        <f t="shared" si="0"/>
        <v>5273765</v>
      </c>
      <c r="E6" s="67">
        <f t="shared" si="0"/>
        <v>5340699</v>
      </c>
      <c r="F6" s="67">
        <f t="shared" si="0"/>
        <v>5338461.42</v>
      </c>
      <c r="G6" s="62">
        <f>(F6*100)/C6</f>
        <v>113.97818200358076</v>
      </c>
      <c r="H6" s="62">
        <f>(F6*100)/E6</f>
        <v>99.958103237048178</v>
      </c>
    </row>
    <row r="7" spans="2:8" x14ac:dyDescent="0.25">
      <c r="B7" s="8" t="s">
        <v>169</v>
      </c>
      <c r="C7" s="67">
        <f t="shared" si="0"/>
        <v>4683757.3</v>
      </c>
      <c r="D7" s="67">
        <f t="shared" si="0"/>
        <v>5273765</v>
      </c>
      <c r="E7" s="67">
        <f t="shared" si="0"/>
        <v>5340699</v>
      </c>
      <c r="F7" s="67">
        <f t="shared" si="0"/>
        <v>5338461.42</v>
      </c>
      <c r="G7" s="62">
        <f>(F7*100)/C7</f>
        <v>113.97818200358076</v>
      </c>
      <c r="H7" s="62">
        <f>(F7*100)/E7</f>
        <v>99.958103237048178</v>
      </c>
    </row>
    <row r="8" spans="2:8" x14ac:dyDescent="0.25">
      <c r="B8" s="11" t="s">
        <v>170</v>
      </c>
      <c r="C8" s="65">
        <v>4683757.3</v>
      </c>
      <c r="D8" s="65">
        <v>5273765</v>
      </c>
      <c r="E8" s="65">
        <v>5340699</v>
      </c>
      <c r="F8" s="66">
        <v>5338461.42</v>
      </c>
      <c r="G8" s="62">
        <f>(F8*100)/C8</f>
        <v>113.97818200358076</v>
      </c>
      <c r="H8" s="62">
        <f>(F8*100)/E8</f>
        <v>99.958103237048178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7" t="s">
        <v>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7" t="s">
        <v>25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ht="15.75" customHeight="1" x14ac:dyDescent="0.25">
      <c r="B5" s="107" t="s">
        <v>18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5" t="s">
        <v>3</v>
      </c>
      <c r="C7" s="136"/>
      <c r="D7" s="136"/>
      <c r="E7" s="136"/>
      <c r="F7" s="137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35">
        <v>1</v>
      </c>
      <c r="C8" s="136"/>
      <c r="D8" s="136"/>
      <c r="E8" s="136"/>
      <c r="F8" s="13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67"/>
      <c r="H9" s="67"/>
      <c r="I9" s="67"/>
      <c r="J9" s="67"/>
      <c r="K9" s="61"/>
      <c r="L9" s="61"/>
    </row>
    <row r="10" spans="2:12" x14ac:dyDescent="0.25">
      <c r="B10" s="10"/>
      <c r="C10" s="10"/>
      <c r="D10" s="10"/>
      <c r="E10" s="10"/>
      <c r="F10" s="13"/>
      <c r="G10" s="67"/>
      <c r="H10" s="67"/>
      <c r="I10" s="67"/>
      <c r="J10" s="67"/>
      <c r="K10" s="61"/>
      <c r="L10" s="61"/>
    </row>
    <row r="11" spans="2:12" x14ac:dyDescent="0.25">
      <c r="B11" s="9"/>
      <c r="C11" s="9"/>
      <c r="D11" s="9"/>
      <c r="E11" s="9"/>
      <c r="F11" s="12"/>
      <c r="G11" s="67"/>
      <c r="H11" s="67"/>
      <c r="I11" s="67"/>
      <c r="J11" s="67"/>
      <c r="K11" s="61"/>
      <c r="L11" s="61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7" t="s">
        <v>19</v>
      </c>
      <c r="C2" s="107"/>
      <c r="D2" s="107"/>
      <c r="E2" s="107"/>
      <c r="F2" s="107"/>
      <c r="G2" s="107"/>
      <c r="H2" s="10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67"/>
      <c r="D6" s="67"/>
      <c r="E6" s="67"/>
      <c r="F6" s="67"/>
      <c r="G6" s="61"/>
      <c r="H6" s="61"/>
    </row>
    <row r="7" spans="2:8" x14ac:dyDescent="0.25">
      <c r="B7" s="8"/>
      <c r="C7" s="67"/>
      <c r="D7" s="67"/>
      <c r="E7" s="67"/>
      <c r="F7" s="67"/>
      <c r="G7" s="61"/>
      <c r="H7" s="61"/>
    </row>
    <row r="8" spans="2:8" x14ac:dyDescent="0.25">
      <c r="B8" s="16"/>
      <c r="C8" s="65"/>
      <c r="D8" s="65"/>
      <c r="E8" s="65"/>
      <c r="F8" s="66"/>
      <c r="G8" s="62"/>
      <c r="H8" s="62"/>
    </row>
    <row r="9" spans="2:8" x14ac:dyDescent="0.25">
      <c r="B9" s="17"/>
      <c r="C9" s="65"/>
      <c r="D9" s="65"/>
      <c r="E9" s="68"/>
      <c r="F9" s="66"/>
      <c r="G9" s="62"/>
      <c r="H9" s="62"/>
    </row>
    <row r="10" spans="2:8" x14ac:dyDescent="0.25">
      <c r="B10" s="8" t="s">
        <v>40</v>
      </c>
      <c r="C10" s="67"/>
      <c r="D10" s="67"/>
      <c r="E10" s="67"/>
      <c r="F10" s="67"/>
      <c r="G10" s="61"/>
      <c r="H10" s="61"/>
    </row>
    <row r="11" spans="2:8" x14ac:dyDescent="0.25">
      <c r="B11" s="8"/>
      <c r="C11" s="67"/>
      <c r="D11" s="67"/>
      <c r="E11" s="67"/>
      <c r="F11" s="67"/>
      <c r="G11" s="61"/>
      <c r="H11" s="61"/>
    </row>
    <row r="12" spans="2:8" x14ac:dyDescent="0.25">
      <c r="B12" s="16"/>
      <c r="C12" s="65"/>
      <c r="D12" s="65"/>
      <c r="E12" s="68"/>
      <c r="F12" s="66"/>
      <c r="G12" s="62"/>
      <c r="H12" s="62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4"/>
  <sheetViews>
    <sheetView zoomScaleNormal="100" workbookViewId="0">
      <selection activeCell="D10" sqref="D10"/>
    </sheetView>
  </sheetViews>
  <sheetFormatPr defaultRowHeight="12.75" x14ac:dyDescent="0.2"/>
  <cols>
    <col min="1" max="1" width="12" style="50" customWidth="1"/>
    <col min="2" max="2" width="48.85546875" style="51" customWidth="1"/>
    <col min="3" max="3" width="14.85546875" style="51" customWidth="1"/>
    <col min="4" max="4" width="19.85546875" style="39" customWidth="1"/>
    <col min="5" max="5" width="14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95" t="s">
        <v>171</v>
      </c>
      <c r="C1" s="38"/>
    </row>
    <row r="2" spans="1:6" ht="15" customHeight="1" x14ac:dyDescent="0.2">
      <c r="A2" s="40" t="s">
        <v>34</v>
      </c>
      <c r="B2" s="96" t="s">
        <v>172</v>
      </c>
      <c r="C2" s="38"/>
    </row>
    <row r="3" spans="1:6" s="38" customFormat="1" ht="43.5" customHeight="1" x14ac:dyDescent="0.2">
      <c r="A3" s="41" t="s">
        <v>35</v>
      </c>
      <c r="B3" s="97" t="s">
        <v>173</v>
      </c>
    </row>
    <row r="4" spans="1:6" s="38" customFormat="1" x14ac:dyDescent="0.2">
      <c r="A4" s="41" t="s">
        <v>36</v>
      </c>
      <c r="B4" s="98" t="s">
        <v>174</v>
      </c>
    </row>
    <row r="5" spans="1:6" s="38" customFormat="1" x14ac:dyDescent="0.2">
      <c r="A5" s="42"/>
      <c r="B5" s="99"/>
    </row>
    <row r="6" spans="1:6" s="38" customFormat="1" x14ac:dyDescent="0.2">
      <c r="A6" s="42" t="s">
        <v>37</v>
      </c>
      <c r="B6" s="99"/>
    </row>
    <row r="7" spans="1:6" x14ac:dyDescent="0.2">
      <c r="A7" s="43" t="s">
        <v>175</v>
      </c>
      <c r="B7" s="99"/>
      <c r="C7" s="69">
        <f>C11+C55</f>
        <v>5271265</v>
      </c>
      <c r="D7" s="69">
        <f>D11+D55</f>
        <v>5338199</v>
      </c>
      <c r="E7" s="69">
        <f>E11+E55</f>
        <v>5338097.55</v>
      </c>
      <c r="F7" s="69">
        <f>(E7*100)/D7</f>
        <v>99.998099546307657</v>
      </c>
    </row>
    <row r="8" spans="1:6" x14ac:dyDescent="0.2">
      <c r="A8" s="43" t="s">
        <v>68</v>
      </c>
      <c r="B8" s="99"/>
      <c r="C8" s="69">
        <f>C70</f>
        <v>2500</v>
      </c>
      <c r="D8" s="69">
        <f>D70</f>
        <v>2500</v>
      </c>
      <c r="E8" s="69">
        <f>E70</f>
        <v>363.87</v>
      </c>
      <c r="F8" s="69">
        <f>(E8*100)/D8</f>
        <v>14.5548</v>
      </c>
    </row>
    <row r="9" spans="1:6" s="49" customFormat="1" x14ac:dyDescent="0.2">
      <c r="B9" s="100"/>
    </row>
    <row r="10" spans="1:6" ht="36" x14ac:dyDescent="0.2">
      <c r="A10" s="43" t="s">
        <v>176</v>
      </c>
      <c r="B10" s="101" t="s">
        <v>177</v>
      </c>
      <c r="C10" s="101" t="s">
        <v>43</v>
      </c>
      <c r="D10" s="101" t="s">
        <v>178</v>
      </c>
      <c r="E10" s="101" t="s">
        <v>179</v>
      </c>
      <c r="F10" s="101" t="s">
        <v>180</v>
      </c>
    </row>
    <row r="11" spans="1:6" x14ac:dyDescent="0.2">
      <c r="A11" s="45" t="s">
        <v>66</v>
      </c>
      <c r="B11" s="102" t="s">
        <v>67</v>
      </c>
      <c r="C11" s="72">
        <f>C12+C20+C50</f>
        <v>5260915</v>
      </c>
      <c r="D11" s="72">
        <f>D12+D20+D50</f>
        <v>5328364</v>
      </c>
      <c r="E11" s="72">
        <f>E12+E20+E50</f>
        <v>5328286.3499999996</v>
      </c>
      <c r="F11" s="73">
        <f>(E11*100)/D11</f>
        <v>99.99854270466507</v>
      </c>
    </row>
    <row r="12" spans="1:6" x14ac:dyDescent="0.2">
      <c r="A12" s="46" t="s">
        <v>68</v>
      </c>
      <c r="B12" s="103" t="s">
        <v>69</v>
      </c>
      <c r="C12" s="74">
        <f>C13+C16+C18</f>
        <v>4586400</v>
      </c>
      <c r="D12" s="74">
        <f>D13+D16+D18</f>
        <v>4625730</v>
      </c>
      <c r="E12" s="74">
        <f>E13+E16+E18</f>
        <v>4625667</v>
      </c>
      <c r="F12" s="73">
        <f>(E12*100)/D12</f>
        <v>99.998638052804637</v>
      </c>
    </row>
    <row r="13" spans="1:6" x14ac:dyDescent="0.2">
      <c r="A13" s="47" t="s">
        <v>70</v>
      </c>
      <c r="B13" s="104" t="s">
        <v>71</v>
      </c>
      <c r="C13" s="75">
        <f>C14+C15</f>
        <v>3869905</v>
      </c>
      <c r="D13" s="75">
        <f>D14+D15</f>
        <v>3898965</v>
      </c>
      <c r="E13" s="75">
        <f>E14+E15</f>
        <v>3898893.51</v>
      </c>
      <c r="F13" s="75">
        <f>(E13*100)/D13</f>
        <v>99.998166436477376</v>
      </c>
    </row>
    <row r="14" spans="1:6" x14ac:dyDescent="0.2">
      <c r="A14" s="48" t="s">
        <v>72</v>
      </c>
      <c r="B14" s="105" t="s">
        <v>73</v>
      </c>
      <c r="C14" s="76">
        <v>3830468</v>
      </c>
      <c r="D14" s="76">
        <v>3849498</v>
      </c>
      <c r="E14" s="76">
        <v>3849430.86</v>
      </c>
      <c r="F14" s="76"/>
    </row>
    <row r="15" spans="1:6" x14ac:dyDescent="0.2">
      <c r="A15" s="48" t="s">
        <v>74</v>
      </c>
      <c r="B15" s="105" t="s">
        <v>75</v>
      </c>
      <c r="C15" s="76">
        <v>39437</v>
      </c>
      <c r="D15" s="76">
        <v>49467</v>
      </c>
      <c r="E15" s="76">
        <v>49462.65</v>
      </c>
      <c r="F15" s="76"/>
    </row>
    <row r="16" spans="1:6" x14ac:dyDescent="0.2">
      <c r="A16" s="47" t="s">
        <v>76</v>
      </c>
      <c r="B16" s="104" t="s">
        <v>77</v>
      </c>
      <c r="C16" s="75">
        <f>C17</f>
        <v>124274</v>
      </c>
      <c r="D16" s="75">
        <f>D17</f>
        <v>127119</v>
      </c>
      <c r="E16" s="75">
        <f>E17</f>
        <v>127118.89</v>
      </c>
      <c r="F16" s="75">
        <f>(E16*100)/D16</f>
        <v>99.999913466908964</v>
      </c>
    </row>
    <row r="17" spans="1:6" x14ac:dyDescent="0.2">
      <c r="A17" s="48" t="s">
        <v>78</v>
      </c>
      <c r="B17" s="105" t="s">
        <v>77</v>
      </c>
      <c r="C17" s="76">
        <v>124274</v>
      </c>
      <c r="D17" s="76">
        <v>127119</v>
      </c>
      <c r="E17" s="76">
        <v>127118.89</v>
      </c>
      <c r="F17" s="76"/>
    </row>
    <row r="18" spans="1:6" x14ac:dyDescent="0.2">
      <c r="A18" s="47" t="s">
        <v>79</v>
      </c>
      <c r="B18" s="104" t="s">
        <v>80</v>
      </c>
      <c r="C18" s="75">
        <f>C19</f>
        <v>592221</v>
      </c>
      <c r="D18" s="75">
        <f>D19</f>
        <v>599646</v>
      </c>
      <c r="E18" s="75">
        <f>E19</f>
        <v>599654.6</v>
      </c>
      <c r="F18" s="75">
        <f>(E18*100)/D18</f>
        <v>100.00143417949924</v>
      </c>
    </row>
    <row r="19" spans="1:6" x14ac:dyDescent="0.2">
      <c r="A19" s="48" t="s">
        <v>81</v>
      </c>
      <c r="B19" s="105" t="s">
        <v>82</v>
      </c>
      <c r="C19" s="76">
        <v>592221</v>
      </c>
      <c r="D19" s="76">
        <v>599646</v>
      </c>
      <c r="E19" s="76">
        <v>599654.6</v>
      </c>
      <c r="F19" s="76"/>
    </row>
    <row r="20" spans="1:6" x14ac:dyDescent="0.2">
      <c r="A20" s="46" t="s">
        <v>83</v>
      </c>
      <c r="B20" s="103" t="s">
        <v>84</v>
      </c>
      <c r="C20" s="74">
        <f>C21+C26+C32+C42+C44</f>
        <v>673290</v>
      </c>
      <c r="D20" s="74">
        <f>D21+D26+D32+D42+D44</f>
        <v>701344</v>
      </c>
      <c r="E20" s="74">
        <f>E21+E26+E32+E42+E44</f>
        <v>701334.64</v>
      </c>
      <c r="F20" s="73">
        <f>(E20*100)/D20</f>
        <v>99.998665419537346</v>
      </c>
    </row>
    <row r="21" spans="1:6" x14ac:dyDescent="0.2">
      <c r="A21" s="47" t="s">
        <v>85</v>
      </c>
      <c r="B21" s="104" t="s">
        <v>86</v>
      </c>
      <c r="C21" s="75">
        <f>C22+C23+C24+C25</f>
        <v>86000</v>
      </c>
      <c r="D21" s="75">
        <f>D22+D23+D24+D25</f>
        <v>78674</v>
      </c>
      <c r="E21" s="75">
        <f>E22+E23+E24+E25</f>
        <v>78672.5</v>
      </c>
      <c r="F21" s="75">
        <f>(E21*100)/D21</f>
        <v>99.998093398073067</v>
      </c>
    </row>
    <row r="22" spans="1:6" x14ac:dyDescent="0.2">
      <c r="A22" s="48" t="s">
        <v>87</v>
      </c>
      <c r="B22" s="105" t="s">
        <v>88</v>
      </c>
      <c r="C22" s="76">
        <v>12000</v>
      </c>
      <c r="D22" s="76">
        <v>8756</v>
      </c>
      <c r="E22" s="76">
        <v>8755.4699999999993</v>
      </c>
      <c r="F22" s="76"/>
    </row>
    <row r="23" spans="1:6" ht="24" x14ac:dyDescent="0.2">
      <c r="A23" s="48" t="s">
        <v>89</v>
      </c>
      <c r="B23" s="105" t="s">
        <v>90</v>
      </c>
      <c r="C23" s="76">
        <v>70800</v>
      </c>
      <c r="D23" s="76">
        <v>67576</v>
      </c>
      <c r="E23" s="76">
        <v>67575.48</v>
      </c>
      <c r="F23" s="76"/>
    </row>
    <row r="24" spans="1:6" x14ac:dyDescent="0.2">
      <c r="A24" s="48" t="s">
        <v>91</v>
      </c>
      <c r="B24" s="105" t="s">
        <v>92</v>
      </c>
      <c r="C24" s="76">
        <v>1345</v>
      </c>
      <c r="D24" s="76">
        <v>0</v>
      </c>
      <c r="E24" s="76">
        <v>0</v>
      </c>
      <c r="F24" s="76"/>
    </row>
    <row r="25" spans="1:6" x14ac:dyDescent="0.2">
      <c r="A25" s="48" t="s">
        <v>93</v>
      </c>
      <c r="B25" s="105" t="s">
        <v>94</v>
      </c>
      <c r="C25" s="76">
        <v>1855</v>
      </c>
      <c r="D25" s="76">
        <v>2342</v>
      </c>
      <c r="E25" s="76">
        <v>2341.5500000000002</v>
      </c>
      <c r="F25" s="76"/>
    </row>
    <row r="26" spans="1:6" x14ac:dyDescent="0.2">
      <c r="A26" s="47" t="s">
        <v>95</v>
      </c>
      <c r="B26" s="104" t="s">
        <v>96</v>
      </c>
      <c r="C26" s="75">
        <f>C27+C28+C29+C30+C31</f>
        <v>53650</v>
      </c>
      <c r="D26" s="75">
        <f>D27+D28+D29+D30+D31</f>
        <v>46639</v>
      </c>
      <c r="E26" s="75">
        <f>E27+E28+E29+E30+E31</f>
        <v>46636.320000000007</v>
      </c>
      <c r="F26" s="75">
        <f>(E26*100)/D26</f>
        <v>99.994253736143577</v>
      </c>
    </row>
    <row r="27" spans="1:6" x14ac:dyDescent="0.2">
      <c r="A27" s="48" t="s">
        <v>97</v>
      </c>
      <c r="B27" s="105" t="s">
        <v>98</v>
      </c>
      <c r="C27" s="76">
        <v>39800</v>
      </c>
      <c r="D27" s="76">
        <v>37082</v>
      </c>
      <c r="E27" s="76">
        <v>37081.160000000003</v>
      </c>
      <c r="F27" s="76"/>
    </row>
    <row r="28" spans="1:6" x14ac:dyDescent="0.2">
      <c r="A28" s="48" t="s">
        <v>99</v>
      </c>
      <c r="B28" s="105" t="s">
        <v>100</v>
      </c>
      <c r="C28" s="76">
        <v>7000</v>
      </c>
      <c r="D28" s="76">
        <v>2729</v>
      </c>
      <c r="E28" s="76">
        <v>2728.57</v>
      </c>
      <c r="F28" s="76"/>
    </row>
    <row r="29" spans="1:6" x14ac:dyDescent="0.2">
      <c r="A29" s="48" t="s">
        <v>101</v>
      </c>
      <c r="B29" s="105" t="s">
        <v>102</v>
      </c>
      <c r="C29" s="76">
        <v>3500</v>
      </c>
      <c r="D29" s="76">
        <v>3391</v>
      </c>
      <c r="E29" s="76">
        <v>3390.44</v>
      </c>
      <c r="F29" s="76"/>
    </row>
    <row r="30" spans="1:6" x14ac:dyDescent="0.2">
      <c r="A30" s="48" t="s">
        <v>103</v>
      </c>
      <c r="B30" s="105" t="s">
        <v>104</v>
      </c>
      <c r="C30" s="76">
        <v>3072</v>
      </c>
      <c r="D30" s="76">
        <v>3437</v>
      </c>
      <c r="E30" s="76">
        <v>3436.15</v>
      </c>
      <c r="F30" s="76"/>
    </row>
    <row r="31" spans="1:6" x14ac:dyDescent="0.2">
      <c r="A31" s="48" t="s">
        <v>105</v>
      </c>
      <c r="B31" s="105" t="s">
        <v>106</v>
      </c>
      <c r="C31" s="76">
        <v>278</v>
      </c>
      <c r="D31" s="76">
        <v>0</v>
      </c>
      <c r="E31" s="76">
        <v>0</v>
      </c>
      <c r="F31" s="76"/>
    </row>
    <row r="32" spans="1:6" x14ac:dyDescent="0.2">
      <c r="A32" s="47" t="s">
        <v>107</v>
      </c>
      <c r="B32" s="104" t="s">
        <v>108</v>
      </c>
      <c r="C32" s="75">
        <f>C33+C34+C35+C36+C37+C38+C39+C40+C41</f>
        <v>521840</v>
      </c>
      <c r="D32" s="75">
        <f>D33+D34+D35+D36+D37+D38+D39+D40+D41</f>
        <v>571107</v>
      </c>
      <c r="E32" s="75">
        <f>E33+E34+E35+E36+E37+E38+E39+E40+E41</f>
        <v>571103.87</v>
      </c>
      <c r="F32" s="75">
        <f>(E32*100)/D32</f>
        <v>99.999451941580119</v>
      </c>
    </row>
    <row r="33" spans="1:6" x14ac:dyDescent="0.2">
      <c r="A33" s="48" t="s">
        <v>109</v>
      </c>
      <c r="B33" s="105" t="s">
        <v>110</v>
      </c>
      <c r="C33" s="76">
        <v>48800</v>
      </c>
      <c r="D33" s="76">
        <v>51105</v>
      </c>
      <c r="E33" s="76">
        <v>51104.73</v>
      </c>
      <c r="F33" s="76"/>
    </row>
    <row r="34" spans="1:6" x14ac:dyDescent="0.2">
      <c r="A34" s="48" t="s">
        <v>111</v>
      </c>
      <c r="B34" s="105" t="s">
        <v>112</v>
      </c>
      <c r="C34" s="76">
        <v>5000</v>
      </c>
      <c r="D34" s="76">
        <v>5068</v>
      </c>
      <c r="E34" s="76">
        <v>5067.18</v>
      </c>
      <c r="F34" s="76"/>
    </row>
    <row r="35" spans="1:6" x14ac:dyDescent="0.2">
      <c r="A35" s="48" t="s">
        <v>113</v>
      </c>
      <c r="B35" s="105" t="s">
        <v>114</v>
      </c>
      <c r="C35" s="76">
        <v>8000</v>
      </c>
      <c r="D35" s="76">
        <v>980</v>
      </c>
      <c r="E35" s="76">
        <v>980</v>
      </c>
      <c r="F35" s="76"/>
    </row>
    <row r="36" spans="1:6" x14ac:dyDescent="0.2">
      <c r="A36" s="48" t="s">
        <v>115</v>
      </c>
      <c r="B36" s="105" t="s">
        <v>116</v>
      </c>
      <c r="C36" s="76">
        <v>4500</v>
      </c>
      <c r="D36" s="76">
        <v>3985</v>
      </c>
      <c r="E36" s="76">
        <v>3984.5</v>
      </c>
      <c r="F36" s="76"/>
    </row>
    <row r="37" spans="1:6" x14ac:dyDescent="0.2">
      <c r="A37" s="48" t="s">
        <v>117</v>
      </c>
      <c r="B37" s="105" t="s">
        <v>118</v>
      </c>
      <c r="C37" s="76">
        <v>9500</v>
      </c>
      <c r="D37" s="76">
        <v>10053</v>
      </c>
      <c r="E37" s="76">
        <v>10052.18</v>
      </c>
      <c r="F37" s="76"/>
    </row>
    <row r="38" spans="1:6" x14ac:dyDescent="0.2">
      <c r="A38" s="48" t="s">
        <v>119</v>
      </c>
      <c r="B38" s="105" t="s">
        <v>120</v>
      </c>
      <c r="C38" s="76">
        <v>2000</v>
      </c>
      <c r="D38" s="76">
        <v>1017</v>
      </c>
      <c r="E38" s="76">
        <v>1016.95</v>
      </c>
      <c r="F38" s="76"/>
    </row>
    <row r="39" spans="1:6" x14ac:dyDescent="0.2">
      <c r="A39" s="48" t="s">
        <v>121</v>
      </c>
      <c r="B39" s="105" t="s">
        <v>122</v>
      </c>
      <c r="C39" s="76">
        <v>440000</v>
      </c>
      <c r="D39" s="76">
        <v>497959</v>
      </c>
      <c r="E39" s="76">
        <v>497958.82</v>
      </c>
      <c r="F39" s="76"/>
    </row>
    <row r="40" spans="1:6" x14ac:dyDescent="0.2">
      <c r="A40" s="48" t="s">
        <v>123</v>
      </c>
      <c r="B40" s="105" t="s">
        <v>124</v>
      </c>
      <c r="C40" s="76">
        <v>40</v>
      </c>
      <c r="D40" s="76">
        <v>20</v>
      </c>
      <c r="E40" s="76">
        <v>19.920000000000002</v>
      </c>
      <c r="F40" s="76"/>
    </row>
    <row r="41" spans="1:6" x14ac:dyDescent="0.2">
      <c r="A41" s="48" t="s">
        <v>125</v>
      </c>
      <c r="B41" s="105" t="s">
        <v>126</v>
      </c>
      <c r="C41" s="76">
        <v>4000</v>
      </c>
      <c r="D41" s="76">
        <v>920</v>
      </c>
      <c r="E41" s="76">
        <v>919.59</v>
      </c>
      <c r="F41" s="76"/>
    </row>
    <row r="42" spans="1:6" x14ac:dyDescent="0.2">
      <c r="A42" s="47" t="s">
        <v>127</v>
      </c>
      <c r="B42" s="104" t="s">
        <v>128</v>
      </c>
      <c r="C42" s="75">
        <f>C43</f>
        <v>2500</v>
      </c>
      <c r="D42" s="75">
        <f>D43</f>
        <v>846</v>
      </c>
      <c r="E42" s="75">
        <f>E43</f>
        <v>845.18</v>
      </c>
      <c r="F42" s="75">
        <f>(E42*100)/D42</f>
        <v>99.903073286052006</v>
      </c>
    </row>
    <row r="43" spans="1:6" ht="24" x14ac:dyDescent="0.2">
      <c r="A43" s="48" t="s">
        <v>129</v>
      </c>
      <c r="B43" s="105" t="s">
        <v>130</v>
      </c>
      <c r="C43" s="76">
        <v>2500</v>
      </c>
      <c r="D43" s="76">
        <v>846</v>
      </c>
      <c r="E43" s="76">
        <v>845.18</v>
      </c>
      <c r="F43" s="76"/>
    </row>
    <row r="44" spans="1:6" x14ac:dyDescent="0.2">
      <c r="A44" s="47" t="s">
        <v>131</v>
      </c>
      <c r="B44" s="104" t="s">
        <v>132</v>
      </c>
      <c r="C44" s="75">
        <f>C45+C46+C47+C48+C49</f>
        <v>9300</v>
      </c>
      <c r="D44" s="75">
        <f>D45+D46+D47+D48+D49</f>
        <v>4078</v>
      </c>
      <c r="E44" s="75">
        <f>E45+E46+E47+E48+E49</f>
        <v>4076.7699999999995</v>
      </c>
      <c r="F44" s="75">
        <f>(E44*100)/D44</f>
        <v>99.969838155958797</v>
      </c>
    </row>
    <row r="45" spans="1:6" x14ac:dyDescent="0.2">
      <c r="A45" s="48" t="s">
        <v>133</v>
      </c>
      <c r="B45" s="105" t="s">
        <v>134</v>
      </c>
      <c r="C45" s="76">
        <v>2471</v>
      </c>
      <c r="D45" s="76">
        <v>2471</v>
      </c>
      <c r="E45" s="76">
        <v>2470.7199999999998</v>
      </c>
      <c r="F45" s="76"/>
    </row>
    <row r="46" spans="1:6" x14ac:dyDescent="0.2">
      <c r="A46" s="48" t="s">
        <v>135</v>
      </c>
      <c r="B46" s="105" t="s">
        <v>136</v>
      </c>
      <c r="C46" s="76">
        <v>2729</v>
      </c>
      <c r="D46" s="76">
        <v>216</v>
      </c>
      <c r="E46" s="76">
        <v>215.6</v>
      </c>
      <c r="F46" s="76"/>
    </row>
    <row r="47" spans="1:6" x14ac:dyDescent="0.2">
      <c r="A47" s="48" t="s">
        <v>137</v>
      </c>
      <c r="B47" s="105" t="s">
        <v>138</v>
      </c>
      <c r="C47" s="76">
        <v>700</v>
      </c>
      <c r="D47" s="76">
        <v>0</v>
      </c>
      <c r="E47" s="76">
        <v>0</v>
      </c>
      <c r="F47" s="76"/>
    </row>
    <row r="48" spans="1:6" x14ac:dyDescent="0.2">
      <c r="A48" s="48" t="s">
        <v>139</v>
      </c>
      <c r="B48" s="105" t="s">
        <v>140</v>
      </c>
      <c r="C48" s="76">
        <v>400</v>
      </c>
      <c r="D48" s="76">
        <v>60</v>
      </c>
      <c r="E48" s="76">
        <v>59.73</v>
      </c>
      <c r="F48" s="76"/>
    </row>
    <row r="49" spans="1:6" x14ac:dyDescent="0.2">
      <c r="A49" s="48" t="s">
        <v>141</v>
      </c>
      <c r="B49" s="105" t="s">
        <v>132</v>
      </c>
      <c r="C49" s="76">
        <v>3000</v>
      </c>
      <c r="D49" s="76">
        <v>1331</v>
      </c>
      <c r="E49" s="76">
        <v>1330.72</v>
      </c>
      <c r="F49" s="76"/>
    </row>
    <row r="50" spans="1:6" x14ac:dyDescent="0.2">
      <c r="A50" s="46" t="s">
        <v>142</v>
      </c>
      <c r="B50" s="103" t="s">
        <v>143</v>
      </c>
      <c r="C50" s="74">
        <f>C51+C53</f>
        <v>1225</v>
      </c>
      <c r="D50" s="74">
        <f>D51+D53</f>
        <v>1290</v>
      </c>
      <c r="E50" s="74">
        <f>E51+E53</f>
        <v>1284.71</v>
      </c>
      <c r="F50" s="73">
        <f>(E50*100)/D50</f>
        <v>99.58992248062016</v>
      </c>
    </row>
    <row r="51" spans="1:6" x14ac:dyDescent="0.2">
      <c r="A51" s="47" t="s">
        <v>144</v>
      </c>
      <c r="B51" s="104" t="s">
        <v>145</v>
      </c>
      <c r="C51" s="75">
        <f>C52</f>
        <v>125</v>
      </c>
      <c r="D51" s="75">
        <f>D52</f>
        <v>125</v>
      </c>
      <c r="E51" s="75">
        <f>E52</f>
        <v>122.26</v>
      </c>
      <c r="F51" s="75">
        <f>(E51*100)/D51</f>
        <v>97.808000000000007</v>
      </c>
    </row>
    <row r="52" spans="1:6" ht="24" x14ac:dyDescent="0.2">
      <c r="A52" s="48" t="s">
        <v>146</v>
      </c>
      <c r="B52" s="105" t="s">
        <v>147</v>
      </c>
      <c r="C52" s="76">
        <v>125</v>
      </c>
      <c r="D52" s="76">
        <v>125</v>
      </c>
      <c r="E52" s="76">
        <v>122.26</v>
      </c>
      <c r="F52" s="76"/>
    </row>
    <row r="53" spans="1:6" x14ac:dyDescent="0.2">
      <c r="A53" s="47" t="s">
        <v>148</v>
      </c>
      <c r="B53" s="104" t="s">
        <v>149</v>
      </c>
      <c r="C53" s="75">
        <f>C54</f>
        <v>1100</v>
      </c>
      <c r="D53" s="75">
        <f>D54</f>
        <v>1165</v>
      </c>
      <c r="E53" s="75">
        <f>E54</f>
        <v>1162.45</v>
      </c>
      <c r="F53" s="75">
        <f>(E53*100)/D53</f>
        <v>99.78111587982832</v>
      </c>
    </row>
    <row r="54" spans="1:6" x14ac:dyDescent="0.2">
      <c r="A54" s="48" t="s">
        <v>150</v>
      </c>
      <c r="B54" s="105" t="s">
        <v>151</v>
      </c>
      <c r="C54" s="76">
        <v>1100</v>
      </c>
      <c r="D54" s="76">
        <v>1165</v>
      </c>
      <c r="E54" s="76">
        <v>1162.45</v>
      </c>
      <c r="F54" s="76"/>
    </row>
    <row r="55" spans="1:6" x14ac:dyDescent="0.2">
      <c r="A55" s="45" t="s">
        <v>152</v>
      </c>
      <c r="B55" s="102" t="s">
        <v>153</v>
      </c>
      <c r="C55" s="72">
        <f>C56+C61</f>
        <v>10350</v>
      </c>
      <c r="D55" s="72">
        <f>D56+D61</f>
        <v>9835</v>
      </c>
      <c r="E55" s="72">
        <f>E56+E61</f>
        <v>9811.2000000000007</v>
      </c>
      <c r="F55" s="73">
        <f>(E55*100)/D55</f>
        <v>99.758007117437728</v>
      </c>
    </row>
    <row r="56" spans="1:6" x14ac:dyDescent="0.2">
      <c r="A56" s="46" t="s">
        <v>154</v>
      </c>
      <c r="B56" s="103" t="s">
        <v>155</v>
      </c>
      <c r="C56" s="74">
        <f>C57+C59</f>
        <v>3400</v>
      </c>
      <c r="D56" s="74">
        <f>D57+D59</f>
        <v>3400</v>
      </c>
      <c r="E56" s="74">
        <f>E57+E59</f>
        <v>3376.7</v>
      </c>
      <c r="F56" s="73">
        <f>(E56*100)/D56</f>
        <v>99.314705882352939</v>
      </c>
    </row>
    <row r="57" spans="1:6" x14ac:dyDescent="0.2">
      <c r="A57" s="47" t="s">
        <v>182</v>
      </c>
      <c r="B57" s="104" t="s">
        <v>183</v>
      </c>
      <c r="C57" s="75">
        <f>C58</f>
        <v>0</v>
      </c>
      <c r="D57" s="75">
        <f>D58</f>
        <v>0</v>
      </c>
      <c r="E57" s="75">
        <f>E58</f>
        <v>0</v>
      </c>
      <c r="F57" s="75" t="e">
        <f>(E57*100)/D57</f>
        <v>#DIV/0!</v>
      </c>
    </row>
    <row r="58" spans="1:6" x14ac:dyDescent="0.2">
      <c r="A58" s="48" t="s">
        <v>184</v>
      </c>
      <c r="B58" s="105" t="s">
        <v>185</v>
      </c>
      <c r="C58" s="76">
        <v>0</v>
      </c>
      <c r="D58" s="76">
        <v>0</v>
      </c>
      <c r="E58" s="76">
        <v>0</v>
      </c>
      <c r="F58" s="76"/>
    </row>
    <row r="59" spans="1:6" x14ac:dyDescent="0.2">
      <c r="A59" s="47" t="s">
        <v>156</v>
      </c>
      <c r="B59" s="104" t="s">
        <v>157</v>
      </c>
      <c r="C59" s="75">
        <f>C60</f>
        <v>3400</v>
      </c>
      <c r="D59" s="75">
        <f>D60</f>
        <v>3400</v>
      </c>
      <c r="E59" s="75">
        <f>E60</f>
        <v>3376.7</v>
      </c>
      <c r="F59" s="75">
        <f>(E59*100)/D59</f>
        <v>99.314705882352939</v>
      </c>
    </row>
    <row r="60" spans="1:6" x14ac:dyDescent="0.2">
      <c r="A60" s="48" t="s">
        <v>158</v>
      </c>
      <c r="B60" s="105" t="s">
        <v>159</v>
      </c>
      <c r="C60" s="76">
        <v>3400</v>
      </c>
      <c r="D60" s="76">
        <v>3400</v>
      </c>
      <c r="E60" s="76">
        <v>3376.7</v>
      </c>
      <c r="F60" s="76"/>
    </row>
    <row r="61" spans="1:6" x14ac:dyDescent="0.2">
      <c r="A61" s="46" t="s">
        <v>160</v>
      </c>
      <c r="B61" s="103" t="s">
        <v>161</v>
      </c>
      <c r="C61" s="74">
        <f t="shared" ref="C61:E62" si="0">C62</f>
        <v>6950</v>
      </c>
      <c r="D61" s="74">
        <f t="shared" si="0"/>
        <v>6435</v>
      </c>
      <c r="E61" s="74">
        <f t="shared" si="0"/>
        <v>6434.5</v>
      </c>
      <c r="F61" s="73">
        <f>(E61*100)/D61</f>
        <v>99.992229992229994</v>
      </c>
    </row>
    <row r="62" spans="1:6" x14ac:dyDescent="0.2">
      <c r="A62" s="47" t="s">
        <v>162</v>
      </c>
      <c r="B62" s="104" t="s">
        <v>163</v>
      </c>
      <c r="C62" s="75">
        <f t="shared" si="0"/>
        <v>6950</v>
      </c>
      <c r="D62" s="75">
        <f t="shared" si="0"/>
        <v>6435</v>
      </c>
      <c r="E62" s="75">
        <f t="shared" si="0"/>
        <v>6434.5</v>
      </c>
      <c r="F62" s="75">
        <f>(E62*100)/D62</f>
        <v>99.992229992229994</v>
      </c>
    </row>
    <row r="63" spans="1:6" x14ac:dyDescent="0.2">
      <c r="A63" s="48" t="s">
        <v>164</v>
      </c>
      <c r="B63" s="105" t="s">
        <v>163</v>
      </c>
      <c r="C63" s="76">
        <v>6950</v>
      </c>
      <c r="D63" s="76">
        <v>6435</v>
      </c>
      <c r="E63" s="76">
        <v>6434.5</v>
      </c>
      <c r="F63" s="76"/>
    </row>
    <row r="64" spans="1:6" x14ac:dyDescent="0.2">
      <c r="A64" s="45" t="s">
        <v>50</v>
      </c>
      <c r="B64" s="102" t="s">
        <v>51</v>
      </c>
      <c r="C64" s="72">
        <f t="shared" ref="C64:E65" si="1">C65</f>
        <v>5271265</v>
      </c>
      <c r="D64" s="72">
        <f t="shared" si="1"/>
        <v>5338199</v>
      </c>
      <c r="E64" s="72">
        <f t="shared" si="1"/>
        <v>5338097.55</v>
      </c>
      <c r="F64" s="73">
        <f>(E64*100)/D64</f>
        <v>99.998099546307657</v>
      </c>
    </row>
    <row r="65" spans="1:6" x14ac:dyDescent="0.2">
      <c r="A65" s="46" t="s">
        <v>58</v>
      </c>
      <c r="B65" s="103" t="s">
        <v>59</v>
      </c>
      <c r="C65" s="74">
        <f t="shared" si="1"/>
        <v>5271265</v>
      </c>
      <c r="D65" s="74">
        <f t="shared" si="1"/>
        <v>5338199</v>
      </c>
      <c r="E65" s="74">
        <f t="shared" si="1"/>
        <v>5338097.55</v>
      </c>
      <c r="F65" s="73">
        <f>(E65*100)/D65</f>
        <v>99.998099546307657</v>
      </c>
    </row>
    <row r="66" spans="1:6" x14ac:dyDescent="0.2">
      <c r="A66" s="47" t="s">
        <v>60</v>
      </c>
      <c r="B66" s="104" t="s">
        <v>61</v>
      </c>
      <c r="C66" s="75">
        <f>C67+C68</f>
        <v>5271265</v>
      </c>
      <c r="D66" s="75">
        <f>D67+D68</f>
        <v>5338199</v>
      </c>
      <c r="E66" s="75">
        <f>E67+E68</f>
        <v>5338097.55</v>
      </c>
      <c r="F66" s="75">
        <f>(E66*100)/D66</f>
        <v>99.998099546307657</v>
      </c>
    </row>
    <row r="67" spans="1:6" x14ac:dyDescent="0.2">
      <c r="A67" s="48" t="s">
        <v>62</v>
      </c>
      <c r="B67" s="105" t="s">
        <v>63</v>
      </c>
      <c r="C67" s="76">
        <v>5260915</v>
      </c>
      <c r="D67" s="76">
        <v>5328364</v>
      </c>
      <c r="E67" s="76">
        <v>5328286.3499999996</v>
      </c>
      <c r="F67" s="76"/>
    </row>
    <row r="68" spans="1:6" ht="24" x14ac:dyDescent="0.2">
      <c r="A68" s="48" t="s">
        <v>64</v>
      </c>
      <c r="B68" s="105" t="s">
        <v>65</v>
      </c>
      <c r="C68" s="76">
        <v>10350</v>
      </c>
      <c r="D68" s="76">
        <v>9835</v>
      </c>
      <c r="E68" s="76">
        <v>9811.2000000000007</v>
      </c>
      <c r="F68" s="76"/>
    </row>
    <row r="69" spans="1:6" x14ac:dyDescent="0.2">
      <c r="A69" s="44" t="s">
        <v>175</v>
      </c>
      <c r="B69" s="106" t="s">
        <v>181</v>
      </c>
      <c r="C69" s="70"/>
      <c r="D69" s="70"/>
      <c r="E69" s="70"/>
      <c r="F69" s="71" t="e">
        <f>(E69*100)/D69</f>
        <v>#DIV/0!</v>
      </c>
    </row>
    <row r="70" spans="1:6" x14ac:dyDescent="0.2">
      <c r="A70" s="45" t="s">
        <v>66</v>
      </c>
      <c r="B70" s="102" t="s">
        <v>67</v>
      </c>
      <c r="C70" s="72">
        <f t="shared" ref="C70:E72" si="2">C71</f>
        <v>2500</v>
      </c>
      <c r="D70" s="72">
        <f t="shared" si="2"/>
        <v>2500</v>
      </c>
      <c r="E70" s="72">
        <f t="shared" si="2"/>
        <v>363.87</v>
      </c>
      <c r="F70" s="73">
        <f>(E70*100)/D70</f>
        <v>14.5548</v>
      </c>
    </row>
    <row r="71" spans="1:6" x14ac:dyDescent="0.2">
      <c r="A71" s="46" t="s">
        <v>83</v>
      </c>
      <c r="B71" s="103" t="s">
        <v>84</v>
      </c>
      <c r="C71" s="74">
        <f t="shared" si="2"/>
        <v>2500</v>
      </c>
      <c r="D71" s="74">
        <f t="shared" si="2"/>
        <v>2500</v>
      </c>
      <c r="E71" s="74">
        <f t="shared" si="2"/>
        <v>363.87</v>
      </c>
      <c r="F71" s="73">
        <f>(E71*100)/D71</f>
        <v>14.5548</v>
      </c>
    </row>
    <row r="72" spans="1:6" x14ac:dyDescent="0.2">
      <c r="A72" s="47" t="s">
        <v>95</v>
      </c>
      <c r="B72" s="104" t="s">
        <v>96</v>
      </c>
      <c r="C72" s="75">
        <f t="shared" si="2"/>
        <v>2500</v>
      </c>
      <c r="D72" s="75">
        <f t="shared" si="2"/>
        <v>2500</v>
      </c>
      <c r="E72" s="75">
        <f t="shared" si="2"/>
        <v>363.87</v>
      </c>
      <c r="F72" s="75">
        <f>(E72*100)/D72</f>
        <v>14.5548</v>
      </c>
    </row>
    <row r="73" spans="1:6" x14ac:dyDescent="0.2">
      <c r="A73" s="48" t="s">
        <v>97</v>
      </c>
      <c r="B73" s="105" t="s">
        <v>98</v>
      </c>
      <c r="C73" s="76">
        <v>2500</v>
      </c>
      <c r="D73" s="76">
        <v>2500</v>
      </c>
      <c r="E73" s="76">
        <v>363.87</v>
      </c>
      <c r="F73" s="76"/>
    </row>
    <row r="74" spans="1:6" x14ac:dyDescent="0.2">
      <c r="A74" s="45" t="s">
        <v>50</v>
      </c>
      <c r="B74" s="102" t="s">
        <v>51</v>
      </c>
      <c r="C74" s="72">
        <f t="shared" ref="C74:E76" si="3">C75</f>
        <v>2500</v>
      </c>
      <c r="D74" s="72">
        <f t="shared" si="3"/>
        <v>2500</v>
      </c>
      <c r="E74" s="72">
        <f t="shared" si="3"/>
        <v>383.19</v>
      </c>
      <c r="F74" s="73">
        <f>(E74*100)/D74</f>
        <v>15.3276</v>
      </c>
    </row>
    <row r="75" spans="1:6" x14ac:dyDescent="0.2">
      <c r="A75" s="46" t="s">
        <v>52</v>
      </c>
      <c r="B75" s="103" t="s">
        <v>53</v>
      </c>
      <c r="C75" s="74">
        <f t="shared" si="3"/>
        <v>2500</v>
      </c>
      <c r="D75" s="74">
        <f t="shared" si="3"/>
        <v>2500</v>
      </c>
      <c r="E75" s="74">
        <f t="shared" si="3"/>
        <v>383.19</v>
      </c>
      <c r="F75" s="73">
        <f>(E75*100)/D75</f>
        <v>15.3276</v>
      </c>
    </row>
    <row r="76" spans="1:6" x14ac:dyDescent="0.2">
      <c r="A76" s="47" t="s">
        <v>54</v>
      </c>
      <c r="B76" s="104" t="s">
        <v>55</v>
      </c>
      <c r="C76" s="75">
        <f t="shared" si="3"/>
        <v>2500</v>
      </c>
      <c r="D76" s="75">
        <f t="shared" si="3"/>
        <v>2500</v>
      </c>
      <c r="E76" s="75">
        <f t="shared" si="3"/>
        <v>383.19</v>
      </c>
      <c r="F76" s="75">
        <f>(E76*100)/D76</f>
        <v>15.3276</v>
      </c>
    </row>
    <row r="77" spans="1:6" x14ac:dyDescent="0.2">
      <c r="A77" s="48" t="s">
        <v>56</v>
      </c>
      <c r="B77" s="105" t="s">
        <v>57</v>
      </c>
      <c r="C77" s="76">
        <v>2500</v>
      </c>
      <c r="D77" s="76">
        <v>2500</v>
      </c>
      <c r="E77" s="76">
        <v>383.19</v>
      </c>
      <c r="F77" s="76"/>
    </row>
    <row r="78" spans="1:6" x14ac:dyDescent="0.2">
      <c r="A78" s="44" t="s">
        <v>68</v>
      </c>
      <c r="B78" s="106" t="s">
        <v>186</v>
      </c>
      <c r="C78" s="70"/>
      <c r="D78" s="70"/>
      <c r="E78" s="70"/>
      <c r="F78" s="71" t="e">
        <f>(E78*100)/D78</f>
        <v>#DIV/0!</v>
      </c>
    </row>
    <row r="79" spans="1:6" s="49" customFormat="1" x14ac:dyDescent="0.2"/>
    <row r="80" spans="1:6" s="49" customFormat="1" x14ac:dyDescent="0.2"/>
    <row r="81" s="49" customFormat="1" x14ac:dyDescent="0.2"/>
    <row r="82" s="49" customFormat="1" x14ac:dyDescent="0.2"/>
    <row r="83" s="49" customFormat="1" x14ac:dyDescent="0.2"/>
    <row r="84" s="49" customFormat="1" x14ac:dyDescent="0.2"/>
    <row r="85" s="49" customFormat="1" x14ac:dyDescent="0.2"/>
    <row r="86" s="49" customFormat="1" x14ac:dyDescent="0.2"/>
    <row r="87" s="49" customFormat="1" x14ac:dyDescent="0.2"/>
    <row r="88" s="49" customFormat="1" x14ac:dyDescent="0.2"/>
    <row r="89" s="49" customFormat="1" x14ac:dyDescent="0.2"/>
    <row r="90" s="49" customFormat="1" x14ac:dyDescent="0.2"/>
    <row r="91" s="49" customFormat="1" x14ac:dyDescent="0.2"/>
    <row r="92" s="49" customFormat="1" x14ac:dyDescent="0.2"/>
    <row r="93" s="49" customFormat="1" x14ac:dyDescent="0.2"/>
    <row r="94" s="49" customFormat="1" x14ac:dyDescent="0.2"/>
    <row r="95" s="49" customFormat="1" x14ac:dyDescent="0.2"/>
    <row r="96" s="49" customFormat="1" x14ac:dyDescent="0.2"/>
    <row r="97" s="49" customFormat="1" x14ac:dyDescent="0.2"/>
    <row r="98" s="49" customFormat="1" x14ac:dyDescent="0.2"/>
    <row r="99" s="49" customFormat="1" x14ac:dyDescent="0.2"/>
    <row r="100" s="49" customFormat="1" x14ac:dyDescent="0.2"/>
    <row r="101" s="49" customFormat="1" x14ac:dyDescent="0.2"/>
    <row r="102" s="49" customFormat="1" x14ac:dyDescent="0.2"/>
    <row r="103" s="49" customFormat="1" x14ac:dyDescent="0.2"/>
    <row r="104" s="49" customFormat="1" x14ac:dyDescent="0.2"/>
    <row r="105" s="49" customFormat="1" x14ac:dyDescent="0.2"/>
    <row r="106" s="49" customFormat="1" x14ac:dyDescent="0.2"/>
    <row r="107" s="49" customFormat="1" x14ac:dyDescent="0.2"/>
    <row r="108" s="49" customFormat="1" x14ac:dyDescent="0.2"/>
    <row r="109" s="49" customFormat="1" x14ac:dyDescent="0.2"/>
    <row r="110" s="49" customFormat="1" x14ac:dyDescent="0.2"/>
    <row r="111" s="49" customFormat="1" x14ac:dyDescent="0.2"/>
    <row r="112" s="49" customFormat="1" x14ac:dyDescent="0.2"/>
    <row r="113" s="49" customFormat="1" x14ac:dyDescent="0.2"/>
    <row r="114" s="49" customFormat="1" x14ac:dyDescent="0.2"/>
    <row r="115" s="49" customFormat="1" x14ac:dyDescent="0.2"/>
    <row r="116" s="49" customFormat="1" x14ac:dyDescent="0.2"/>
    <row r="117" s="49" customFormat="1" x14ac:dyDescent="0.2"/>
    <row r="118" s="49" customFormat="1" x14ac:dyDescent="0.2"/>
    <row r="119" s="49" customFormat="1" x14ac:dyDescent="0.2"/>
    <row r="120" s="49" customFormat="1" x14ac:dyDescent="0.2"/>
    <row r="121" s="49" customFormat="1" x14ac:dyDescent="0.2"/>
    <row r="122" s="49" customFormat="1" x14ac:dyDescent="0.2"/>
    <row r="123" s="49" customFormat="1" x14ac:dyDescent="0.2"/>
    <row r="124" s="49" customFormat="1" x14ac:dyDescent="0.2"/>
    <row r="125" s="49" customFormat="1" x14ac:dyDescent="0.2"/>
    <row r="126" s="49" customFormat="1" x14ac:dyDescent="0.2"/>
    <row r="127" s="49" customFormat="1" x14ac:dyDescent="0.2"/>
    <row r="128" s="49" customFormat="1" x14ac:dyDescent="0.2"/>
    <row r="129" s="49" customFormat="1" x14ac:dyDescent="0.2"/>
    <row r="130" s="49" customFormat="1" x14ac:dyDescent="0.2"/>
    <row r="131" s="49" customFormat="1" x14ac:dyDescent="0.2"/>
    <row r="132" s="49" customFormat="1" x14ac:dyDescent="0.2"/>
    <row r="133" s="49" customFormat="1" x14ac:dyDescent="0.2"/>
    <row r="134" s="49" customFormat="1" x14ac:dyDescent="0.2"/>
    <row r="135" s="49" customFormat="1" x14ac:dyDescent="0.2"/>
    <row r="136" s="49" customFormat="1" x14ac:dyDescent="0.2"/>
    <row r="137" s="49" customFormat="1" x14ac:dyDescent="0.2"/>
    <row r="138" s="49" customFormat="1" x14ac:dyDescent="0.2"/>
    <row r="139" s="49" customFormat="1" x14ac:dyDescent="0.2"/>
    <row r="140" s="49" customFormat="1" x14ac:dyDescent="0.2"/>
    <row r="141" s="49" customFormat="1" x14ac:dyDescent="0.2"/>
    <row r="142" s="49" customFormat="1" x14ac:dyDescent="0.2"/>
    <row r="143" s="49" customFormat="1" x14ac:dyDescent="0.2"/>
    <row r="144" s="49" customFormat="1" x14ac:dyDescent="0.2"/>
    <row r="145" s="49" customFormat="1" x14ac:dyDescent="0.2"/>
    <row r="146" s="49" customFormat="1" x14ac:dyDescent="0.2"/>
    <row r="147" s="49" customFormat="1" x14ac:dyDescent="0.2"/>
    <row r="148" s="49" customFormat="1" x14ac:dyDescent="0.2"/>
    <row r="149" s="49" customFormat="1" x14ac:dyDescent="0.2"/>
    <row r="150" s="49" customFormat="1" x14ac:dyDescent="0.2"/>
    <row r="151" s="49" customFormat="1" x14ac:dyDescent="0.2"/>
    <row r="152" s="49" customFormat="1" x14ac:dyDescent="0.2"/>
    <row r="153" s="49" customFormat="1" x14ac:dyDescent="0.2"/>
    <row r="154" s="49" customFormat="1" x14ac:dyDescent="0.2"/>
    <row r="155" s="49" customFormat="1" x14ac:dyDescent="0.2"/>
    <row r="156" s="49" customFormat="1" x14ac:dyDescent="0.2"/>
    <row r="157" s="49" customFormat="1" x14ac:dyDescent="0.2"/>
    <row r="158" s="49" customFormat="1" x14ac:dyDescent="0.2"/>
    <row r="159" s="49" customFormat="1" x14ac:dyDescent="0.2"/>
    <row r="160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  <row r="330" s="49" customFormat="1" x14ac:dyDescent="0.2"/>
    <row r="331" s="49" customFormat="1" x14ac:dyDescent="0.2"/>
    <row r="332" s="49" customFormat="1" x14ac:dyDescent="0.2"/>
    <row r="333" s="49" customFormat="1" x14ac:dyDescent="0.2"/>
    <row r="334" s="49" customFormat="1" x14ac:dyDescent="0.2"/>
    <row r="335" s="49" customFormat="1" x14ac:dyDescent="0.2"/>
    <row r="336" s="49" customFormat="1" x14ac:dyDescent="0.2"/>
    <row r="337" s="49" customFormat="1" x14ac:dyDescent="0.2"/>
    <row r="338" s="49" customFormat="1" x14ac:dyDescent="0.2"/>
    <row r="339" s="49" customFormat="1" x14ac:dyDescent="0.2"/>
    <row r="340" s="49" customFormat="1" x14ac:dyDescent="0.2"/>
    <row r="341" s="49" customFormat="1" x14ac:dyDescent="0.2"/>
    <row r="342" s="49" customFormat="1" x14ac:dyDescent="0.2"/>
    <row r="343" s="49" customFormat="1" x14ac:dyDescent="0.2"/>
    <row r="344" s="49" customFormat="1" x14ac:dyDescent="0.2"/>
    <row r="345" s="49" customFormat="1" x14ac:dyDescent="0.2"/>
    <row r="346" s="49" customFormat="1" x14ac:dyDescent="0.2"/>
    <row r="347" s="49" customFormat="1" x14ac:dyDescent="0.2"/>
    <row r="348" s="49" customFormat="1" x14ac:dyDescent="0.2"/>
    <row r="349" s="49" customFormat="1" x14ac:dyDescent="0.2"/>
    <row r="350" s="49" customFormat="1" x14ac:dyDescent="0.2"/>
    <row r="351" s="49" customFormat="1" x14ac:dyDescent="0.2"/>
    <row r="352" s="49" customFormat="1" x14ac:dyDescent="0.2"/>
    <row r="353" s="49" customFormat="1" x14ac:dyDescent="0.2"/>
    <row r="354" s="49" customFormat="1" x14ac:dyDescent="0.2"/>
    <row r="355" s="49" customFormat="1" x14ac:dyDescent="0.2"/>
    <row r="356" s="49" customFormat="1" x14ac:dyDescent="0.2"/>
    <row r="357" s="49" customFormat="1" x14ac:dyDescent="0.2"/>
    <row r="358" s="49" customFormat="1" x14ac:dyDescent="0.2"/>
    <row r="359" s="49" customFormat="1" x14ac:dyDescent="0.2"/>
    <row r="360" s="49" customFormat="1" x14ac:dyDescent="0.2"/>
    <row r="361" s="49" customFormat="1" x14ac:dyDescent="0.2"/>
    <row r="362" s="49" customFormat="1" x14ac:dyDescent="0.2"/>
    <row r="363" s="49" customFormat="1" x14ac:dyDescent="0.2"/>
    <row r="364" s="49" customFormat="1" x14ac:dyDescent="0.2"/>
    <row r="365" s="49" customFormat="1" x14ac:dyDescent="0.2"/>
    <row r="366" s="49" customFormat="1" x14ac:dyDescent="0.2"/>
    <row r="367" s="49" customFormat="1" x14ac:dyDescent="0.2"/>
    <row r="368" s="49" customFormat="1" x14ac:dyDescent="0.2"/>
    <row r="369" s="49" customFormat="1" x14ac:dyDescent="0.2"/>
    <row r="370" s="49" customFormat="1" x14ac:dyDescent="0.2"/>
    <row r="371" s="49" customFormat="1" x14ac:dyDescent="0.2"/>
    <row r="372" s="49" customFormat="1" x14ac:dyDescent="0.2"/>
    <row r="373" s="49" customFormat="1" x14ac:dyDescent="0.2"/>
    <row r="374" s="49" customFormat="1" x14ac:dyDescent="0.2"/>
    <row r="375" s="49" customFormat="1" x14ac:dyDescent="0.2"/>
    <row r="376" s="49" customFormat="1" x14ac:dyDescent="0.2"/>
    <row r="377" s="49" customFormat="1" x14ac:dyDescent="0.2"/>
    <row r="378" s="49" customFormat="1" x14ac:dyDescent="0.2"/>
    <row r="379" s="49" customFormat="1" x14ac:dyDescent="0.2"/>
    <row r="380" s="49" customFormat="1" x14ac:dyDescent="0.2"/>
    <row r="381" s="49" customFormat="1" x14ac:dyDescent="0.2"/>
    <row r="382" s="49" customFormat="1" x14ac:dyDescent="0.2"/>
    <row r="383" s="49" customFormat="1" x14ac:dyDescent="0.2"/>
    <row r="384" s="49" customFormat="1" x14ac:dyDescent="0.2"/>
    <row r="385" s="49" customFormat="1" x14ac:dyDescent="0.2"/>
    <row r="386" s="49" customFormat="1" x14ac:dyDescent="0.2"/>
    <row r="387" s="49" customFormat="1" x14ac:dyDescent="0.2"/>
    <row r="388" s="49" customFormat="1" x14ac:dyDescent="0.2"/>
    <row r="389" s="49" customFormat="1" x14ac:dyDescent="0.2"/>
    <row r="390" s="49" customFormat="1" x14ac:dyDescent="0.2"/>
    <row r="391" s="49" customFormat="1" x14ac:dyDescent="0.2"/>
    <row r="392" s="49" customFormat="1" x14ac:dyDescent="0.2"/>
    <row r="393" s="49" customFormat="1" x14ac:dyDescent="0.2"/>
    <row r="394" s="49" customFormat="1" x14ac:dyDescent="0.2"/>
    <row r="395" s="49" customFormat="1" x14ac:dyDescent="0.2"/>
    <row r="396" s="49" customFormat="1" x14ac:dyDescent="0.2"/>
    <row r="397" s="49" customFormat="1" x14ac:dyDescent="0.2"/>
    <row r="398" s="49" customFormat="1" x14ac:dyDescent="0.2"/>
    <row r="399" s="49" customFormat="1" x14ac:dyDescent="0.2"/>
    <row r="400" s="49" customFormat="1" x14ac:dyDescent="0.2"/>
    <row r="401" s="49" customFormat="1" x14ac:dyDescent="0.2"/>
    <row r="402" s="49" customFormat="1" x14ac:dyDescent="0.2"/>
    <row r="403" s="49" customFormat="1" x14ac:dyDescent="0.2"/>
    <row r="404" s="49" customFormat="1" x14ac:dyDescent="0.2"/>
    <row r="405" s="49" customFormat="1" x14ac:dyDescent="0.2"/>
    <row r="406" s="49" customFormat="1" x14ac:dyDescent="0.2"/>
    <row r="407" s="49" customFormat="1" x14ac:dyDescent="0.2"/>
    <row r="408" s="49" customFormat="1" x14ac:dyDescent="0.2"/>
    <row r="409" s="49" customFormat="1" x14ac:dyDescent="0.2"/>
    <row r="410" s="49" customFormat="1" x14ac:dyDescent="0.2"/>
    <row r="411" s="49" customFormat="1" x14ac:dyDescent="0.2"/>
    <row r="412" s="49" customFormat="1" x14ac:dyDescent="0.2"/>
    <row r="413" s="49" customFormat="1" x14ac:dyDescent="0.2"/>
    <row r="414" s="49" customFormat="1" x14ac:dyDescent="0.2"/>
    <row r="415" s="49" customFormat="1" x14ac:dyDescent="0.2"/>
    <row r="416" s="49" customFormat="1" x14ac:dyDescent="0.2"/>
    <row r="417" s="49" customFormat="1" x14ac:dyDescent="0.2"/>
    <row r="418" s="49" customFormat="1" x14ac:dyDescent="0.2"/>
    <row r="419" s="49" customFormat="1" x14ac:dyDescent="0.2"/>
    <row r="420" s="49" customFormat="1" x14ac:dyDescent="0.2"/>
    <row r="421" s="49" customFormat="1" x14ac:dyDescent="0.2"/>
    <row r="422" s="49" customFormat="1" x14ac:dyDescent="0.2"/>
    <row r="423" s="49" customFormat="1" x14ac:dyDescent="0.2"/>
    <row r="424" s="49" customFormat="1" x14ac:dyDescent="0.2"/>
    <row r="425" s="49" customFormat="1" x14ac:dyDescent="0.2"/>
    <row r="426" s="49" customFormat="1" x14ac:dyDescent="0.2"/>
    <row r="427" s="49" customFormat="1" x14ac:dyDescent="0.2"/>
    <row r="428" s="49" customFormat="1" x14ac:dyDescent="0.2"/>
    <row r="429" s="49" customFormat="1" x14ac:dyDescent="0.2"/>
    <row r="430" s="49" customFormat="1" x14ac:dyDescent="0.2"/>
    <row r="431" s="49" customFormat="1" x14ac:dyDescent="0.2"/>
    <row r="432" s="49" customFormat="1" x14ac:dyDescent="0.2"/>
    <row r="433" s="49" customFormat="1" x14ac:dyDescent="0.2"/>
    <row r="434" s="49" customFormat="1" x14ac:dyDescent="0.2"/>
    <row r="435" s="49" customFormat="1" x14ac:dyDescent="0.2"/>
    <row r="436" s="49" customFormat="1" x14ac:dyDescent="0.2"/>
    <row r="437" s="49" customFormat="1" x14ac:dyDescent="0.2"/>
    <row r="438" s="49" customFormat="1" x14ac:dyDescent="0.2"/>
    <row r="439" s="49" customFormat="1" x14ac:dyDescent="0.2"/>
    <row r="440" s="49" customFormat="1" x14ac:dyDescent="0.2"/>
    <row r="441" s="49" customFormat="1" x14ac:dyDescent="0.2"/>
    <row r="442" s="49" customFormat="1" x14ac:dyDescent="0.2"/>
    <row r="443" s="49" customFormat="1" x14ac:dyDescent="0.2"/>
    <row r="444" s="49" customFormat="1" x14ac:dyDescent="0.2"/>
    <row r="445" s="49" customFormat="1" x14ac:dyDescent="0.2"/>
    <row r="446" s="49" customFormat="1" x14ac:dyDescent="0.2"/>
    <row r="447" s="49" customFormat="1" x14ac:dyDescent="0.2"/>
    <row r="448" s="49" customFormat="1" x14ac:dyDescent="0.2"/>
    <row r="449" s="49" customFormat="1" x14ac:dyDescent="0.2"/>
    <row r="450" s="49" customFormat="1" x14ac:dyDescent="0.2"/>
    <row r="451" s="49" customFormat="1" x14ac:dyDescent="0.2"/>
    <row r="452" s="49" customFormat="1" x14ac:dyDescent="0.2"/>
    <row r="453" s="49" customFormat="1" x14ac:dyDescent="0.2"/>
    <row r="454" s="49" customFormat="1" x14ac:dyDescent="0.2"/>
    <row r="455" s="49" customFormat="1" x14ac:dyDescent="0.2"/>
    <row r="456" s="49" customFormat="1" x14ac:dyDescent="0.2"/>
    <row r="457" s="49" customFormat="1" x14ac:dyDescent="0.2"/>
    <row r="458" s="49" customFormat="1" x14ac:dyDescent="0.2"/>
    <row r="459" s="49" customFormat="1" x14ac:dyDescent="0.2"/>
    <row r="460" s="49" customFormat="1" x14ac:dyDescent="0.2"/>
    <row r="461" s="49" customFormat="1" x14ac:dyDescent="0.2"/>
    <row r="462" s="49" customFormat="1" x14ac:dyDescent="0.2"/>
    <row r="463" s="49" customFormat="1" x14ac:dyDescent="0.2"/>
    <row r="464" s="49" customFormat="1" x14ac:dyDescent="0.2"/>
    <row r="465" s="49" customFormat="1" x14ac:dyDescent="0.2"/>
    <row r="466" s="49" customFormat="1" x14ac:dyDescent="0.2"/>
    <row r="467" s="49" customFormat="1" x14ac:dyDescent="0.2"/>
    <row r="468" s="49" customFormat="1" x14ac:dyDescent="0.2"/>
    <row r="469" s="49" customFormat="1" x14ac:dyDescent="0.2"/>
    <row r="470" s="49" customFormat="1" x14ac:dyDescent="0.2"/>
    <row r="471" s="49" customFormat="1" x14ac:dyDescent="0.2"/>
    <row r="472" s="49" customFormat="1" x14ac:dyDescent="0.2"/>
    <row r="473" s="49" customFormat="1" x14ac:dyDescent="0.2"/>
    <row r="474" s="49" customFormat="1" x14ac:dyDescent="0.2"/>
    <row r="475" s="49" customFormat="1" x14ac:dyDescent="0.2"/>
    <row r="476" s="49" customFormat="1" x14ac:dyDescent="0.2"/>
    <row r="477" s="49" customFormat="1" x14ac:dyDescent="0.2"/>
    <row r="478" s="49" customFormat="1" x14ac:dyDescent="0.2"/>
    <row r="479" s="49" customFormat="1" x14ac:dyDescent="0.2"/>
    <row r="480" s="49" customFormat="1" x14ac:dyDescent="0.2"/>
    <row r="481" s="49" customFormat="1" x14ac:dyDescent="0.2"/>
    <row r="482" s="49" customFormat="1" x14ac:dyDescent="0.2"/>
    <row r="483" s="49" customFormat="1" x14ac:dyDescent="0.2"/>
    <row r="484" s="49" customFormat="1" x14ac:dyDescent="0.2"/>
    <row r="485" s="49" customFormat="1" x14ac:dyDescent="0.2"/>
    <row r="486" s="49" customFormat="1" x14ac:dyDescent="0.2"/>
    <row r="487" s="49" customFormat="1" x14ac:dyDescent="0.2"/>
    <row r="488" s="49" customFormat="1" x14ac:dyDescent="0.2"/>
    <row r="489" s="49" customFormat="1" x14ac:dyDescent="0.2"/>
    <row r="490" s="49" customFormat="1" x14ac:dyDescent="0.2"/>
    <row r="491" s="49" customFormat="1" x14ac:dyDescent="0.2"/>
    <row r="492" s="49" customFormat="1" x14ac:dyDescent="0.2"/>
    <row r="493" s="49" customFormat="1" x14ac:dyDescent="0.2"/>
    <row r="494" s="49" customFormat="1" x14ac:dyDescent="0.2"/>
    <row r="495" s="49" customFormat="1" x14ac:dyDescent="0.2"/>
    <row r="496" s="49" customFormat="1" x14ac:dyDescent="0.2"/>
    <row r="497" s="49" customFormat="1" x14ac:dyDescent="0.2"/>
    <row r="498" s="49" customFormat="1" x14ac:dyDescent="0.2"/>
    <row r="499" s="49" customFormat="1" x14ac:dyDescent="0.2"/>
    <row r="500" s="49" customFormat="1" x14ac:dyDescent="0.2"/>
    <row r="501" s="49" customFormat="1" x14ac:dyDescent="0.2"/>
    <row r="502" s="49" customFormat="1" x14ac:dyDescent="0.2"/>
    <row r="503" s="49" customFormat="1" x14ac:dyDescent="0.2"/>
    <row r="504" s="49" customFormat="1" x14ac:dyDescent="0.2"/>
    <row r="505" s="49" customFormat="1" x14ac:dyDescent="0.2"/>
    <row r="506" s="49" customFormat="1" x14ac:dyDescent="0.2"/>
    <row r="507" s="49" customFormat="1" x14ac:dyDescent="0.2"/>
    <row r="508" s="49" customFormat="1" x14ac:dyDescent="0.2"/>
    <row r="509" s="49" customFormat="1" x14ac:dyDescent="0.2"/>
    <row r="510" s="49" customFormat="1" x14ac:dyDescent="0.2"/>
    <row r="511" s="49" customFormat="1" x14ac:dyDescent="0.2"/>
    <row r="512" s="49" customFormat="1" x14ac:dyDescent="0.2"/>
    <row r="513" s="49" customFormat="1" x14ac:dyDescent="0.2"/>
    <row r="514" s="49" customFormat="1" x14ac:dyDescent="0.2"/>
    <row r="515" s="49" customFormat="1" x14ac:dyDescent="0.2"/>
    <row r="516" s="49" customFormat="1" x14ac:dyDescent="0.2"/>
    <row r="517" s="49" customFormat="1" x14ac:dyDescent="0.2"/>
    <row r="518" s="49" customFormat="1" x14ac:dyDescent="0.2"/>
    <row r="519" s="49" customFormat="1" x14ac:dyDescent="0.2"/>
    <row r="520" s="49" customFormat="1" x14ac:dyDescent="0.2"/>
    <row r="521" s="49" customFormat="1" x14ac:dyDescent="0.2"/>
    <row r="522" s="49" customFormat="1" x14ac:dyDescent="0.2"/>
    <row r="523" s="49" customFormat="1" x14ac:dyDescent="0.2"/>
    <row r="524" s="49" customFormat="1" x14ac:dyDescent="0.2"/>
    <row r="525" s="49" customFormat="1" x14ac:dyDescent="0.2"/>
    <row r="526" s="49" customFormat="1" x14ac:dyDescent="0.2"/>
    <row r="527" s="49" customFormat="1" x14ac:dyDescent="0.2"/>
    <row r="528" s="49" customFormat="1" x14ac:dyDescent="0.2"/>
    <row r="529" s="49" customFormat="1" x14ac:dyDescent="0.2"/>
    <row r="530" s="49" customFormat="1" x14ac:dyDescent="0.2"/>
    <row r="531" s="49" customFormat="1" x14ac:dyDescent="0.2"/>
    <row r="532" s="49" customFormat="1" x14ac:dyDescent="0.2"/>
    <row r="533" s="49" customFormat="1" x14ac:dyDescent="0.2"/>
    <row r="534" s="49" customFormat="1" x14ac:dyDescent="0.2"/>
    <row r="535" s="49" customFormat="1" x14ac:dyDescent="0.2"/>
    <row r="536" s="49" customFormat="1" x14ac:dyDescent="0.2"/>
    <row r="537" s="49" customFormat="1" x14ac:dyDescent="0.2"/>
    <row r="538" s="49" customFormat="1" x14ac:dyDescent="0.2"/>
    <row r="539" s="49" customFormat="1" x14ac:dyDescent="0.2"/>
    <row r="540" s="49" customFormat="1" x14ac:dyDescent="0.2"/>
    <row r="541" s="49" customFormat="1" x14ac:dyDescent="0.2"/>
    <row r="542" s="49" customFormat="1" x14ac:dyDescent="0.2"/>
    <row r="543" s="49" customFormat="1" x14ac:dyDescent="0.2"/>
    <row r="544" s="49" customFormat="1" x14ac:dyDescent="0.2"/>
    <row r="545" s="49" customFormat="1" x14ac:dyDescent="0.2"/>
    <row r="546" s="49" customFormat="1" x14ac:dyDescent="0.2"/>
    <row r="547" s="49" customFormat="1" x14ac:dyDescent="0.2"/>
    <row r="548" s="49" customFormat="1" x14ac:dyDescent="0.2"/>
    <row r="549" s="49" customFormat="1" x14ac:dyDescent="0.2"/>
    <row r="550" s="49" customFormat="1" x14ac:dyDescent="0.2"/>
    <row r="551" s="49" customFormat="1" x14ac:dyDescent="0.2"/>
    <row r="552" s="49" customFormat="1" x14ac:dyDescent="0.2"/>
    <row r="553" s="49" customFormat="1" x14ac:dyDescent="0.2"/>
    <row r="554" s="49" customFormat="1" x14ac:dyDescent="0.2"/>
    <row r="555" s="49" customFormat="1" x14ac:dyDescent="0.2"/>
    <row r="556" s="49" customFormat="1" x14ac:dyDescent="0.2"/>
    <row r="557" s="49" customFormat="1" x14ac:dyDescent="0.2"/>
    <row r="558" s="49" customFormat="1" x14ac:dyDescent="0.2"/>
    <row r="559" s="49" customFormat="1" x14ac:dyDescent="0.2"/>
    <row r="560" s="49" customFormat="1" x14ac:dyDescent="0.2"/>
    <row r="561" s="49" customFormat="1" x14ac:dyDescent="0.2"/>
    <row r="562" s="49" customFormat="1" x14ac:dyDescent="0.2"/>
    <row r="563" s="49" customFormat="1" x14ac:dyDescent="0.2"/>
    <row r="564" s="49" customFormat="1" x14ac:dyDescent="0.2"/>
    <row r="565" s="49" customFormat="1" x14ac:dyDescent="0.2"/>
    <row r="566" s="49" customFormat="1" x14ac:dyDescent="0.2"/>
    <row r="567" s="49" customFormat="1" x14ac:dyDescent="0.2"/>
    <row r="568" s="49" customFormat="1" x14ac:dyDescent="0.2"/>
    <row r="569" s="49" customFormat="1" x14ac:dyDescent="0.2"/>
    <row r="570" s="49" customFormat="1" x14ac:dyDescent="0.2"/>
    <row r="571" s="49" customFormat="1" x14ac:dyDescent="0.2"/>
    <row r="572" s="49" customFormat="1" x14ac:dyDescent="0.2"/>
    <row r="573" s="49" customFormat="1" x14ac:dyDescent="0.2"/>
    <row r="574" s="49" customFormat="1" x14ac:dyDescent="0.2"/>
    <row r="575" s="49" customFormat="1" x14ac:dyDescent="0.2"/>
    <row r="576" s="49" customFormat="1" x14ac:dyDescent="0.2"/>
    <row r="577" s="49" customFormat="1" x14ac:dyDescent="0.2"/>
    <row r="578" s="49" customFormat="1" x14ac:dyDescent="0.2"/>
    <row r="579" s="49" customFormat="1" x14ac:dyDescent="0.2"/>
    <row r="580" s="49" customFormat="1" x14ac:dyDescent="0.2"/>
    <row r="581" s="49" customFormat="1" x14ac:dyDescent="0.2"/>
    <row r="582" s="49" customFormat="1" x14ac:dyDescent="0.2"/>
    <row r="583" s="49" customFormat="1" x14ac:dyDescent="0.2"/>
    <row r="584" s="49" customFormat="1" x14ac:dyDescent="0.2"/>
    <row r="585" s="49" customFormat="1" x14ac:dyDescent="0.2"/>
    <row r="586" s="49" customFormat="1" x14ac:dyDescent="0.2"/>
    <row r="587" s="49" customFormat="1" x14ac:dyDescent="0.2"/>
    <row r="588" s="49" customFormat="1" x14ac:dyDescent="0.2"/>
    <row r="589" s="49" customFormat="1" x14ac:dyDescent="0.2"/>
    <row r="590" s="49" customFormat="1" x14ac:dyDescent="0.2"/>
    <row r="591" s="49" customFormat="1" x14ac:dyDescent="0.2"/>
    <row r="592" s="49" customFormat="1" x14ac:dyDescent="0.2"/>
    <row r="593" s="49" customFormat="1" x14ac:dyDescent="0.2"/>
    <row r="594" s="49" customFormat="1" x14ac:dyDescent="0.2"/>
    <row r="595" s="49" customFormat="1" x14ac:dyDescent="0.2"/>
    <row r="596" s="49" customFormat="1" x14ac:dyDescent="0.2"/>
    <row r="597" s="49" customFormat="1" x14ac:dyDescent="0.2"/>
    <row r="598" s="49" customFormat="1" x14ac:dyDescent="0.2"/>
    <row r="599" s="49" customFormat="1" x14ac:dyDescent="0.2"/>
    <row r="600" s="49" customFormat="1" x14ac:dyDescent="0.2"/>
    <row r="601" s="49" customFormat="1" x14ac:dyDescent="0.2"/>
    <row r="602" s="49" customFormat="1" x14ac:dyDescent="0.2"/>
    <row r="603" s="49" customFormat="1" x14ac:dyDescent="0.2"/>
    <row r="604" s="49" customFormat="1" x14ac:dyDescent="0.2"/>
    <row r="605" s="49" customFormat="1" x14ac:dyDescent="0.2"/>
    <row r="606" s="49" customFormat="1" x14ac:dyDescent="0.2"/>
    <row r="607" s="49" customFormat="1" x14ac:dyDescent="0.2"/>
    <row r="608" s="49" customFormat="1" x14ac:dyDescent="0.2"/>
    <row r="609" s="49" customFormat="1" x14ac:dyDescent="0.2"/>
    <row r="610" s="49" customFormat="1" x14ac:dyDescent="0.2"/>
    <row r="611" s="49" customFormat="1" x14ac:dyDescent="0.2"/>
    <row r="612" s="49" customFormat="1" x14ac:dyDescent="0.2"/>
    <row r="613" s="49" customFormat="1" x14ac:dyDescent="0.2"/>
    <row r="614" s="49" customFormat="1" x14ac:dyDescent="0.2"/>
    <row r="615" s="49" customFormat="1" x14ac:dyDescent="0.2"/>
    <row r="616" s="49" customFormat="1" x14ac:dyDescent="0.2"/>
    <row r="617" s="49" customFormat="1" x14ac:dyDescent="0.2"/>
    <row r="618" s="49" customFormat="1" x14ac:dyDescent="0.2"/>
    <row r="619" s="49" customFormat="1" x14ac:dyDescent="0.2"/>
    <row r="620" s="49" customFormat="1" x14ac:dyDescent="0.2"/>
    <row r="621" s="49" customFormat="1" x14ac:dyDescent="0.2"/>
    <row r="622" s="49" customFormat="1" x14ac:dyDescent="0.2"/>
    <row r="623" s="49" customFormat="1" x14ac:dyDescent="0.2"/>
    <row r="624" s="49" customFormat="1" x14ac:dyDescent="0.2"/>
    <row r="625" s="49" customFormat="1" x14ac:dyDescent="0.2"/>
    <row r="626" s="49" customFormat="1" x14ac:dyDescent="0.2"/>
    <row r="627" s="49" customFormat="1" x14ac:dyDescent="0.2"/>
    <row r="628" s="49" customFormat="1" x14ac:dyDescent="0.2"/>
    <row r="629" s="49" customFormat="1" x14ac:dyDescent="0.2"/>
    <row r="630" s="49" customFormat="1" x14ac:dyDescent="0.2"/>
    <row r="631" s="49" customFormat="1" x14ac:dyDescent="0.2"/>
    <row r="632" s="49" customFormat="1" x14ac:dyDescent="0.2"/>
    <row r="633" s="49" customFormat="1" x14ac:dyDescent="0.2"/>
    <row r="634" s="49" customFormat="1" x14ac:dyDescent="0.2"/>
    <row r="635" s="49" customFormat="1" x14ac:dyDescent="0.2"/>
    <row r="636" s="49" customFormat="1" x14ac:dyDescent="0.2"/>
    <row r="637" s="49" customFormat="1" x14ac:dyDescent="0.2"/>
    <row r="638" s="49" customFormat="1" x14ac:dyDescent="0.2"/>
    <row r="639" s="49" customFormat="1" x14ac:dyDescent="0.2"/>
    <row r="640" s="49" customFormat="1" x14ac:dyDescent="0.2"/>
    <row r="641" s="49" customFormat="1" x14ac:dyDescent="0.2"/>
    <row r="642" s="49" customFormat="1" x14ac:dyDescent="0.2"/>
    <row r="643" s="49" customFormat="1" x14ac:dyDescent="0.2"/>
    <row r="644" s="49" customFormat="1" x14ac:dyDescent="0.2"/>
    <row r="645" s="49" customFormat="1" x14ac:dyDescent="0.2"/>
    <row r="646" s="49" customFormat="1" x14ac:dyDescent="0.2"/>
    <row r="647" s="49" customFormat="1" x14ac:dyDescent="0.2"/>
    <row r="648" s="49" customFormat="1" x14ac:dyDescent="0.2"/>
    <row r="649" s="49" customFormat="1" x14ac:dyDescent="0.2"/>
    <row r="650" s="49" customFormat="1" x14ac:dyDescent="0.2"/>
    <row r="651" s="49" customFormat="1" x14ac:dyDescent="0.2"/>
    <row r="652" s="49" customFormat="1" x14ac:dyDescent="0.2"/>
    <row r="653" s="49" customFormat="1" x14ac:dyDescent="0.2"/>
    <row r="654" s="49" customFormat="1" x14ac:dyDescent="0.2"/>
    <row r="655" s="49" customFormat="1" x14ac:dyDescent="0.2"/>
    <row r="656" s="49" customFormat="1" x14ac:dyDescent="0.2"/>
    <row r="657" s="49" customFormat="1" x14ac:dyDescent="0.2"/>
    <row r="658" s="49" customFormat="1" x14ac:dyDescent="0.2"/>
    <row r="659" s="49" customFormat="1" x14ac:dyDescent="0.2"/>
    <row r="660" s="49" customFormat="1" x14ac:dyDescent="0.2"/>
    <row r="661" s="49" customFormat="1" x14ac:dyDescent="0.2"/>
    <row r="662" s="49" customFormat="1" x14ac:dyDescent="0.2"/>
    <row r="663" s="49" customFormat="1" x14ac:dyDescent="0.2"/>
    <row r="664" s="49" customFormat="1" x14ac:dyDescent="0.2"/>
    <row r="665" s="49" customFormat="1" x14ac:dyDescent="0.2"/>
    <row r="666" s="49" customFormat="1" x14ac:dyDescent="0.2"/>
    <row r="667" s="49" customFormat="1" x14ac:dyDescent="0.2"/>
    <row r="668" s="49" customFormat="1" x14ac:dyDescent="0.2"/>
    <row r="669" s="49" customFormat="1" x14ac:dyDescent="0.2"/>
    <row r="670" s="49" customFormat="1" x14ac:dyDescent="0.2"/>
    <row r="671" s="49" customFormat="1" x14ac:dyDescent="0.2"/>
    <row r="672" s="49" customFormat="1" x14ac:dyDescent="0.2"/>
    <row r="673" s="49" customFormat="1" x14ac:dyDescent="0.2"/>
    <row r="674" s="49" customFormat="1" x14ac:dyDescent="0.2"/>
    <row r="675" s="49" customFormat="1" x14ac:dyDescent="0.2"/>
    <row r="676" s="49" customFormat="1" x14ac:dyDescent="0.2"/>
    <row r="677" s="49" customFormat="1" x14ac:dyDescent="0.2"/>
    <row r="678" s="49" customFormat="1" x14ac:dyDescent="0.2"/>
    <row r="679" s="49" customFormat="1" x14ac:dyDescent="0.2"/>
    <row r="680" s="49" customFormat="1" x14ac:dyDescent="0.2"/>
    <row r="681" s="49" customFormat="1" x14ac:dyDescent="0.2"/>
    <row r="682" s="49" customFormat="1" x14ac:dyDescent="0.2"/>
    <row r="683" s="49" customFormat="1" x14ac:dyDescent="0.2"/>
    <row r="684" s="49" customFormat="1" x14ac:dyDescent="0.2"/>
    <row r="685" s="49" customFormat="1" x14ac:dyDescent="0.2"/>
    <row r="686" s="49" customFormat="1" x14ac:dyDescent="0.2"/>
    <row r="687" s="49" customFormat="1" x14ac:dyDescent="0.2"/>
    <row r="688" s="49" customFormat="1" x14ac:dyDescent="0.2"/>
    <row r="689" s="49" customFormat="1" x14ac:dyDescent="0.2"/>
    <row r="690" s="49" customFormat="1" x14ac:dyDescent="0.2"/>
    <row r="691" s="49" customFormat="1" x14ac:dyDescent="0.2"/>
    <row r="692" s="49" customFormat="1" x14ac:dyDescent="0.2"/>
    <row r="693" s="49" customFormat="1" x14ac:dyDescent="0.2"/>
    <row r="694" s="49" customFormat="1" x14ac:dyDescent="0.2"/>
    <row r="695" s="49" customFormat="1" x14ac:dyDescent="0.2"/>
    <row r="696" s="49" customFormat="1" x14ac:dyDescent="0.2"/>
    <row r="697" s="49" customFormat="1" x14ac:dyDescent="0.2"/>
    <row r="698" s="49" customFormat="1" x14ac:dyDescent="0.2"/>
    <row r="699" s="49" customFormat="1" x14ac:dyDescent="0.2"/>
    <row r="700" s="49" customFormat="1" x14ac:dyDescent="0.2"/>
    <row r="701" s="49" customFormat="1" x14ac:dyDescent="0.2"/>
    <row r="702" s="49" customFormat="1" x14ac:dyDescent="0.2"/>
    <row r="703" s="49" customFormat="1" x14ac:dyDescent="0.2"/>
    <row r="704" s="49" customFormat="1" x14ac:dyDescent="0.2"/>
    <row r="705" s="49" customFormat="1" x14ac:dyDescent="0.2"/>
    <row r="706" s="49" customFormat="1" x14ac:dyDescent="0.2"/>
    <row r="707" s="49" customFormat="1" x14ac:dyDescent="0.2"/>
    <row r="708" s="49" customFormat="1" x14ac:dyDescent="0.2"/>
    <row r="709" s="49" customFormat="1" x14ac:dyDescent="0.2"/>
    <row r="710" s="49" customFormat="1" x14ac:dyDescent="0.2"/>
    <row r="711" s="49" customFormat="1" x14ac:dyDescent="0.2"/>
    <row r="712" s="49" customFormat="1" x14ac:dyDescent="0.2"/>
    <row r="713" s="49" customFormat="1" x14ac:dyDescent="0.2"/>
    <row r="714" s="49" customFormat="1" x14ac:dyDescent="0.2"/>
    <row r="715" s="49" customFormat="1" x14ac:dyDescent="0.2"/>
    <row r="716" s="49" customFormat="1" x14ac:dyDescent="0.2"/>
    <row r="717" s="49" customFormat="1" x14ac:dyDescent="0.2"/>
    <row r="718" s="49" customFormat="1" x14ac:dyDescent="0.2"/>
    <row r="719" s="49" customFormat="1" x14ac:dyDescent="0.2"/>
    <row r="720" s="49" customFormat="1" x14ac:dyDescent="0.2"/>
    <row r="721" s="49" customFormat="1" x14ac:dyDescent="0.2"/>
    <row r="722" s="49" customFormat="1" x14ac:dyDescent="0.2"/>
    <row r="723" s="49" customFormat="1" x14ac:dyDescent="0.2"/>
    <row r="724" s="49" customFormat="1" x14ac:dyDescent="0.2"/>
    <row r="725" s="49" customFormat="1" x14ac:dyDescent="0.2"/>
    <row r="726" s="49" customFormat="1" x14ac:dyDescent="0.2"/>
    <row r="727" s="49" customFormat="1" x14ac:dyDescent="0.2"/>
    <row r="728" s="49" customFormat="1" x14ac:dyDescent="0.2"/>
    <row r="729" s="49" customFormat="1" x14ac:dyDescent="0.2"/>
    <row r="730" s="49" customFormat="1" x14ac:dyDescent="0.2"/>
    <row r="731" s="49" customFormat="1" x14ac:dyDescent="0.2"/>
    <row r="732" s="49" customFormat="1" x14ac:dyDescent="0.2"/>
    <row r="733" s="49" customFormat="1" x14ac:dyDescent="0.2"/>
    <row r="734" s="49" customFormat="1" x14ac:dyDescent="0.2"/>
    <row r="735" s="49" customFormat="1" x14ac:dyDescent="0.2"/>
    <row r="736" s="49" customFormat="1" x14ac:dyDescent="0.2"/>
    <row r="737" s="49" customFormat="1" x14ac:dyDescent="0.2"/>
    <row r="738" s="49" customFormat="1" x14ac:dyDescent="0.2"/>
    <row r="739" s="49" customFormat="1" x14ac:dyDescent="0.2"/>
    <row r="740" s="49" customFormat="1" x14ac:dyDescent="0.2"/>
    <row r="741" s="49" customFormat="1" x14ac:dyDescent="0.2"/>
    <row r="742" s="49" customFormat="1" x14ac:dyDescent="0.2"/>
    <row r="743" s="49" customFormat="1" x14ac:dyDescent="0.2"/>
    <row r="744" s="49" customFormat="1" x14ac:dyDescent="0.2"/>
    <row r="745" s="49" customFormat="1" x14ac:dyDescent="0.2"/>
    <row r="746" s="49" customFormat="1" x14ac:dyDescent="0.2"/>
    <row r="747" s="49" customFormat="1" x14ac:dyDescent="0.2"/>
    <row r="748" s="49" customFormat="1" x14ac:dyDescent="0.2"/>
    <row r="749" s="49" customFormat="1" x14ac:dyDescent="0.2"/>
    <row r="750" s="49" customFormat="1" x14ac:dyDescent="0.2"/>
    <row r="751" s="49" customFormat="1" x14ac:dyDescent="0.2"/>
    <row r="752" s="49" customFormat="1" x14ac:dyDescent="0.2"/>
    <row r="753" s="49" customFormat="1" x14ac:dyDescent="0.2"/>
    <row r="754" s="49" customFormat="1" x14ac:dyDescent="0.2"/>
    <row r="755" s="49" customFormat="1" x14ac:dyDescent="0.2"/>
    <row r="756" s="49" customFormat="1" x14ac:dyDescent="0.2"/>
    <row r="757" s="49" customFormat="1" x14ac:dyDescent="0.2"/>
    <row r="758" s="49" customFormat="1" x14ac:dyDescent="0.2"/>
    <row r="759" s="49" customFormat="1" x14ac:dyDescent="0.2"/>
    <row r="760" s="49" customFormat="1" x14ac:dyDescent="0.2"/>
    <row r="761" s="49" customFormat="1" x14ac:dyDescent="0.2"/>
    <row r="762" s="49" customFormat="1" x14ac:dyDescent="0.2"/>
    <row r="763" s="49" customFormat="1" x14ac:dyDescent="0.2"/>
    <row r="764" s="49" customFormat="1" x14ac:dyDescent="0.2"/>
    <row r="765" s="49" customFormat="1" x14ac:dyDescent="0.2"/>
    <row r="766" s="49" customFormat="1" x14ac:dyDescent="0.2"/>
    <row r="767" s="49" customFormat="1" x14ac:dyDescent="0.2"/>
    <row r="768" s="49" customFormat="1" x14ac:dyDescent="0.2"/>
    <row r="769" s="49" customFormat="1" x14ac:dyDescent="0.2"/>
    <row r="770" s="49" customFormat="1" x14ac:dyDescent="0.2"/>
    <row r="771" s="49" customFormat="1" x14ac:dyDescent="0.2"/>
    <row r="772" s="49" customFormat="1" x14ac:dyDescent="0.2"/>
    <row r="773" s="49" customFormat="1" x14ac:dyDescent="0.2"/>
    <row r="774" s="49" customFormat="1" x14ac:dyDescent="0.2"/>
    <row r="775" s="49" customFormat="1" x14ac:dyDescent="0.2"/>
    <row r="776" s="49" customFormat="1" x14ac:dyDescent="0.2"/>
    <row r="777" s="49" customFormat="1" x14ac:dyDescent="0.2"/>
    <row r="778" s="49" customFormat="1" x14ac:dyDescent="0.2"/>
    <row r="779" s="49" customFormat="1" x14ac:dyDescent="0.2"/>
    <row r="780" s="49" customFormat="1" x14ac:dyDescent="0.2"/>
    <row r="781" s="49" customFormat="1" x14ac:dyDescent="0.2"/>
    <row r="782" s="49" customFormat="1" x14ac:dyDescent="0.2"/>
    <row r="783" s="49" customFormat="1" x14ac:dyDescent="0.2"/>
    <row r="784" s="49" customFormat="1" x14ac:dyDescent="0.2"/>
    <row r="785" s="49" customFormat="1" x14ac:dyDescent="0.2"/>
    <row r="786" s="49" customFormat="1" x14ac:dyDescent="0.2"/>
    <row r="787" s="49" customFormat="1" x14ac:dyDescent="0.2"/>
    <row r="788" s="49" customFormat="1" x14ac:dyDescent="0.2"/>
    <row r="789" s="49" customFormat="1" x14ac:dyDescent="0.2"/>
    <row r="790" s="49" customFormat="1" x14ac:dyDescent="0.2"/>
    <row r="791" s="49" customFormat="1" x14ac:dyDescent="0.2"/>
    <row r="792" s="49" customFormat="1" x14ac:dyDescent="0.2"/>
    <row r="793" s="49" customFormat="1" x14ac:dyDescent="0.2"/>
    <row r="794" s="49" customFormat="1" x14ac:dyDescent="0.2"/>
    <row r="795" s="49" customFormat="1" x14ac:dyDescent="0.2"/>
    <row r="796" s="49" customFormat="1" x14ac:dyDescent="0.2"/>
    <row r="797" s="49" customFormat="1" x14ac:dyDescent="0.2"/>
    <row r="798" s="49" customFormat="1" x14ac:dyDescent="0.2"/>
    <row r="799" s="49" customFormat="1" x14ac:dyDescent="0.2"/>
    <row r="800" s="49" customFormat="1" x14ac:dyDescent="0.2"/>
    <row r="801" s="49" customFormat="1" x14ac:dyDescent="0.2"/>
    <row r="802" s="49" customFormat="1" x14ac:dyDescent="0.2"/>
    <row r="803" s="49" customFormat="1" x14ac:dyDescent="0.2"/>
    <row r="804" s="49" customFormat="1" x14ac:dyDescent="0.2"/>
    <row r="805" s="49" customFormat="1" x14ac:dyDescent="0.2"/>
    <row r="806" s="49" customFormat="1" x14ac:dyDescent="0.2"/>
    <row r="807" s="49" customFormat="1" x14ac:dyDescent="0.2"/>
    <row r="808" s="49" customFormat="1" x14ac:dyDescent="0.2"/>
    <row r="809" s="49" customFormat="1" x14ac:dyDescent="0.2"/>
    <row r="810" s="49" customFormat="1" x14ac:dyDescent="0.2"/>
    <row r="811" s="49" customFormat="1" x14ac:dyDescent="0.2"/>
    <row r="812" s="49" customFormat="1" x14ac:dyDescent="0.2"/>
    <row r="813" s="49" customFormat="1" x14ac:dyDescent="0.2"/>
    <row r="814" s="49" customFormat="1" x14ac:dyDescent="0.2"/>
    <row r="815" s="49" customFormat="1" x14ac:dyDescent="0.2"/>
    <row r="816" s="49" customFormat="1" x14ac:dyDescent="0.2"/>
    <row r="817" s="49" customFormat="1" x14ac:dyDescent="0.2"/>
    <row r="818" s="49" customFormat="1" x14ac:dyDescent="0.2"/>
    <row r="819" s="49" customFormat="1" x14ac:dyDescent="0.2"/>
    <row r="820" s="49" customFormat="1" x14ac:dyDescent="0.2"/>
    <row r="821" s="49" customFormat="1" x14ac:dyDescent="0.2"/>
    <row r="822" s="49" customFormat="1" x14ac:dyDescent="0.2"/>
    <row r="823" s="49" customFormat="1" x14ac:dyDescent="0.2"/>
    <row r="824" s="49" customFormat="1" x14ac:dyDescent="0.2"/>
    <row r="825" s="49" customFormat="1" x14ac:dyDescent="0.2"/>
    <row r="826" s="49" customFormat="1" x14ac:dyDescent="0.2"/>
    <row r="827" s="49" customFormat="1" x14ac:dyDescent="0.2"/>
    <row r="828" s="49" customFormat="1" x14ac:dyDescent="0.2"/>
    <row r="829" s="49" customFormat="1" x14ac:dyDescent="0.2"/>
    <row r="830" s="49" customFormat="1" x14ac:dyDescent="0.2"/>
    <row r="831" s="49" customFormat="1" x14ac:dyDescent="0.2"/>
    <row r="832" s="49" customFormat="1" x14ac:dyDescent="0.2"/>
    <row r="833" s="49" customFormat="1" x14ac:dyDescent="0.2"/>
    <row r="834" s="49" customFormat="1" x14ac:dyDescent="0.2"/>
    <row r="835" s="49" customFormat="1" x14ac:dyDescent="0.2"/>
    <row r="836" s="49" customFormat="1" x14ac:dyDescent="0.2"/>
    <row r="837" s="49" customFormat="1" x14ac:dyDescent="0.2"/>
    <row r="838" s="49" customFormat="1" x14ac:dyDescent="0.2"/>
    <row r="839" s="49" customFormat="1" x14ac:dyDescent="0.2"/>
    <row r="840" s="49" customFormat="1" x14ac:dyDescent="0.2"/>
    <row r="841" s="49" customFormat="1" x14ac:dyDescent="0.2"/>
    <row r="842" s="49" customFormat="1" x14ac:dyDescent="0.2"/>
    <row r="843" s="49" customFormat="1" x14ac:dyDescent="0.2"/>
    <row r="844" s="49" customFormat="1" x14ac:dyDescent="0.2"/>
    <row r="845" s="49" customFormat="1" x14ac:dyDescent="0.2"/>
    <row r="846" s="49" customFormat="1" x14ac:dyDescent="0.2"/>
    <row r="847" s="49" customFormat="1" x14ac:dyDescent="0.2"/>
    <row r="848" s="49" customFormat="1" x14ac:dyDescent="0.2"/>
    <row r="849" s="49" customFormat="1" x14ac:dyDescent="0.2"/>
    <row r="850" s="49" customFormat="1" x14ac:dyDescent="0.2"/>
    <row r="851" s="49" customFormat="1" x14ac:dyDescent="0.2"/>
    <row r="852" s="49" customFormat="1" x14ac:dyDescent="0.2"/>
    <row r="853" s="49" customFormat="1" x14ac:dyDescent="0.2"/>
    <row r="854" s="49" customFormat="1" x14ac:dyDescent="0.2"/>
    <row r="855" s="49" customFormat="1" x14ac:dyDescent="0.2"/>
    <row r="856" s="49" customFormat="1" x14ac:dyDescent="0.2"/>
    <row r="857" s="49" customFormat="1" x14ac:dyDescent="0.2"/>
    <row r="858" s="49" customFormat="1" x14ac:dyDescent="0.2"/>
    <row r="859" s="49" customFormat="1" x14ac:dyDescent="0.2"/>
    <row r="860" s="49" customFormat="1" x14ac:dyDescent="0.2"/>
    <row r="861" s="49" customFormat="1" x14ac:dyDescent="0.2"/>
    <row r="862" s="49" customFormat="1" x14ac:dyDescent="0.2"/>
    <row r="863" s="49" customFormat="1" x14ac:dyDescent="0.2"/>
    <row r="864" s="49" customFormat="1" x14ac:dyDescent="0.2"/>
    <row r="865" s="49" customFormat="1" x14ac:dyDescent="0.2"/>
    <row r="866" s="49" customFormat="1" x14ac:dyDescent="0.2"/>
    <row r="867" s="49" customFormat="1" x14ac:dyDescent="0.2"/>
    <row r="868" s="49" customFormat="1" x14ac:dyDescent="0.2"/>
    <row r="869" s="49" customFormat="1" x14ac:dyDescent="0.2"/>
    <row r="870" s="49" customFormat="1" x14ac:dyDescent="0.2"/>
    <row r="871" s="49" customFormat="1" x14ac:dyDescent="0.2"/>
    <row r="872" s="49" customFormat="1" x14ac:dyDescent="0.2"/>
    <row r="873" s="49" customFormat="1" x14ac:dyDescent="0.2"/>
    <row r="874" s="49" customFormat="1" x14ac:dyDescent="0.2"/>
    <row r="875" s="49" customFormat="1" x14ac:dyDescent="0.2"/>
    <row r="876" s="49" customFormat="1" x14ac:dyDescent="0.2"/>
    <row r="877" s="49" customFormat="1" x14ac:dyDescent="0.2"/>
    <row r="878" s="49" customFormat="1" x14ac:dyDescent="0.2"/>
    <row r="879" s="49" customFormat="1" x14ac:dyDescent="0.2"/>
    <row r="880" s="49" customFormat="1" x14ac:dyDescent="0.2"/>
    <row r="881" s="49" customFormat="1" x14ac:dyDescent="0.2"/>
    <row r="882" s="49" customFormat="1" x14ac:dyDescent="0.2"/>
    <row r="883" s="49" customFormat="1" x14ac:dyDescent="0.2"/>
    <row r="884" s="49" customFormat="1" x14ac:dyDescent="0.2"/>
    <row r="885" s="49" customFormat="1" x14ac:dyDescent="0.2"/>
    <row r="886" s="49" customFormat="1" x14ac:dyDescent="0.2"/>
    <row r="887" s="49" customFormat="1" x14ac:dyDescent="0.2"/>
    <row r="888" s="49" customFormat="1" x14ac:dyDescent="0.2"/>
    <row r="889" s="49" customFormat="1" x14ac:dyDescent="0.2"/>
    <row r="890" s="49" customFormat="1" x14ac:dyDescent="0.2"/>
    <row r="891" s="49" customFormat="1" x14ac:dyDescent="0.2"/>
    <row r="892" s="49" customFormat="1" x14ac:dyDescent="0.2"/>
    <row r="893" s="49" customFormat="1" x14ac:dyDescent="0.2"/>
    <row r="894" s="49" customFormat="1" x14ac:dyDescent="0.2"/>
    <row r="895" s="49" customFormat="1" x14ac:dyDescent="0.2"/>
    <row r="896" s="49" customFormat="1" x14ac:dyDescent="0.2"/>
    <row r="897" s="49" customFormat="1" x14ac:dyDescent="0.2"/>
    <row r="898" s="49" customFormat="1" x14ac:dyDescent="0.2"/>
    <row r="899" s="49" customFormat="1" x14ac:dyDescent="0.2"/>
    <row r="900" s="49" customFormat="1" x14ac:dyDescent="0.2"/>
    <row r="901" s="49" customFormat="1" x14ac:dyDescent="0.2"/>
    <row r="902" s="49" customFormat="1" x14ac:dyDescent="0.2"/>
    <row r="903" s="49" customFormat="1" x14ac:dyDescent="0.2"/>
    <row r="904" s="49" customFormat="1" x14ac:dyDescent="0.2"/>
    <row r="905" s="49" customFormat="1" x14ac:dyDescent="0.2"/>
    <row r="906" s="49" customFormat="1" x14ac:dyDescent="0.2"/>
    <row r="907" s="49" customFormat="1" x14ac:dyDescent="0.2"/>
    <row r="908" s="49" customFormat="1" x14ac:dyDescent="0.2"/>
    <row r="909" s="49" customFormat="1" x14ac:dyDescent="0.2"/>
    <row r="910" s="49" customFormat="1" x14ac:dyDescent="0.2"/>
    <row r="911" s="49" customFormat="1" x14ac:dyDescent="0.2"/>
    <row r="912" s="49" customFormat="1" x14ac:dyDescent="0.2"/>
    <row r="913" s="49" customFormat="1" x14ac:dyDescent="0.2"/>
    <row r="914" s="49" customFormat="1" x14ac:dyDescent="0.2"/>
    <row r="915" s="49" customFormat="1" x14ac:dyDescent="0.2"/>
    <row r="916" s="49" customFormat="1" x14ac:dyDescent="0.2"/>
    <row r="917" s="49" customFormat="1" x14ac:dyDescent="0.2"/>
    <row r="918" s="49" customFormat="1" x14ac:dyDescent="0.2"/>
    <row r="919" s="49" customFormat="1" x14ac:dyDescent="0.2"/>
    <row r="920" s="49" customFormat="1" x14ac:dyDescent="0.2"/>
    <row r="921" s="49" customFormat="1" x14ac:dyDescent="0.2"/>
    <row r="922" s="49" customFormat="1" x14ac:dyDescent="0.2"/>
    <row r="923" s="49" customFormat="1" x14ac:dyDescent="0.2"/>
    <row r="924" s="49" customFormat="1" x14ac:dyDescent="0.2"/>
    <row r="925" s="49" customFormat="1" x14ac:dyDescent="0.2"/>
    <row r="926" s="49" customFormat="1" x14ac:dyDescent="0.2"/>
    <row r="927" s="49" customFormat="1" x14ac:dyDescent="0.2"/>
    <row r="928" s="49" customFormat="1" x14ac:dyDescent="0.2"/>
    <row r="929" s="49" customFormat="1" x14ac:dyDescent="0.2"/>
    <row r="930" s="49" customFormat="1" x14ac:dyDescent="0.2"/>
    <row r="931" s="49" customFormat="1" x14ac:dyDescent="0.2"/>
    <row r="932" s="49" customFormat="1" x14ac:dyDescent="0.2"/>
    <row r="933" s="49" customFormat="1" x14ac:dyDescent="0.2"/>
    <row r="934" s="49" customFormat="1" x14ac:dyDescent="0.2"/>
    <row r="935" s="49" customFormat="1" x14ac:dyDescent="0.2"/>
    <row r="936" s="49" customFormat="1" x14ac:dyDescent="0.2"/>
    <row r="937" s="49" customFormat="1" x14ac:dyDescent="0.2"/>
    <row r="938" s="49" customFormat="1" x14ac:dyDescent="0.2"/>
    <row r="939" s="49" customFormat="1" x14ac:dyDescent="0.2"/>
    <row r="940" s="49" customFormat="1" x14ac:dyDescent="0.2"/>
    <row r="941" s="49" customFormat="1" x14ac:dyDescent="0.2"/>
    <row r="942" s="49" customFormat="1" x14ac:dyDescent="0.2"/>
    <row r="943" s="49" customFormat="1" x14ac:dyDescent="0.2"/>
    <row r="944" s="49" customFormat="1" x14ac:dyDescent="0.2"/>
    <row r="945" s="49" customFormat="1" x14ac:dyDescent="0.2"/>
    <row r="946" s="49" customFormat="1" x14ac:dyDescent="0.2"/>
    <row r="947" s="49" customFormat="1" x14ac:dyDescent="0.2"/>
    <row r="948" s="49" customFormat="1" x14ac:dyDescent="0.2"/>
    <row r="949" s="49" customFormat="1" x14ac:dyDescent="0.2"/>
    <row r="950" s="49" customFormat="1" x14ac:dyDescent="0.2"/>
    <row r="951" s="49" customFormat="1" x14ac:dyDescent="0.2"/>
    <row r="952" s="49" customFormat="1" x14ac:dyDescent="0.2"/>
    <row r="953" s="49" customFormat="1" x14ac:dyDescent="0.2"/>
    <row r="954" s="49" customFormat="1" x14ac:dyDescent="0.2"/>
    <row r="955" s="49" customFormat="1" x14ac:dyDescent="0.2"/>
    <row r="956" s="49" customFormat="1" x14ac:dyDescent="0.2"/>
    <row r="957" s="49" customFormat="1" x14ac:dyDescent="0.2"/>
    <row r="958" s="49" customFormat="1" x14ac:dyDescent="0.2"/>
    <row r="959" s="49" customFormat="1" x14ac:dyDescent="0.2"/>
    <row r="960" s="49" customFormat="1" x14ac:dyDescent="0.2"/>
    <row r="961" s="49" customFormat="1" x14ac:dyDescent="0.2"/>
    <row r="962" s="49" customFormat="1" x14ac:dyDescent="0.2"/>
    <row r="963" s="49" customFormat="1" x14ac:dyDescent="0.2"/>
    <row r="964" s="49" customFormat="1" x14ac:dyDescent="0.2"/>
    <row r="965" s="49" customFormat="1" x14ac:dyDescent="0.2"/>
    <row r="966" s="49" customFormat="1" x14ac:dyDescent="0.2"/>
    <row r="967" s="49" customFormat="1" x14ac:dyDescent="0.2"/>
    <row r="968" s="49" customFormat="1" x14ac:dyDescent="0.2"/>
    <row r="969" s="49" customFormat="1" x14ac:dyDescent="0.2"/>
    <row r="970" s="49" customFormat="1" x14ac:dyDescent="0.2"/>
    <row r="971" s="49" customFormat="1" x14ac:dyDescent="0.2"/>
    <row r="972" s="49" customFormat="1" x14ac:dyDescent="0.2"/>
    <row r="973" s="49" customFormat="1" x14ac:dyDescent="0.2"/>
    <row r="974" s="49" customFormat="1" x14ac:dyDescent="0.2"/>
    <row r="975" s="49" customFormat="1" x14ac:dyDescent="0.2"/>
    <row r="976" s="49" customFormat="1" x14ac:dyDescent="0.2"/>
    <row r="977" s="49" customFormat="1" x14ac:dyDescent="0.2"/>
    <row r="978" s="49" customFormat="1" x14ac:dyDescent="0.2"/>
    <row r="979" s="49" customFormat="1" x14ac:dyDescent="0.2"/>
    <row r="980" s="49" customFormat="1" x14ac:dyDescent="0.2"/>
    <row r="981" s="49" customFormat="1" x14ac:dyDescent="0.2"/>
    <row r="982" s="49" customFormat="1" x14ac:dyDescent="0.2"/>
    <row r="983" s="49" customFormat="1" x14ac:dyDescent="0.2"/>
    <row r="984" s="49" customFormat="1" x14ac:dyDescent="0.2"/>
    <row r="985" s="49" customFormat="1" x14ac:dyDescent="0.2"/>
    <row r="986" s="49" customFormat="1" x14ac:dyDescent="0.2"/>
    <row r="987" s="49" customFormat="1" x14ac:dyDescent="0.2"/>
    <row r="988" s="49" customFormat="1" x14ac:dyDescent="0.2"/>
    <row r="989" s="49" customFormat="1" x14ac:dyDescent="0.2"/>
    <row r="990" s="49" customFormat="1" x14ac:dyDescent="0.2"/>
    <row r="991" s="49" customFormat="1" x14ac:dyDescent="0.2"/>
    <row r="992" s="49" customFormat="1" x14ac:dyDescent="0.2"/>
    <row r="993" s="49" customFormat="1" x14ac:dyDescent="0.2"/>
    <row r="994" s="49" customFormat="1" x14ac:dyDescent="0.2"/>
    <row r="995" s="49" customFormat="1" x14ac:dyDescent="0.2"/>
    <row r="996" s="49" customFormat="1" x14ac:dyDescent="0.2"/>
    <row r="997" s="49" customFormat="1" x14ac:dyDescent="0.2"/>
    <row r="998" s="49" customFormat="1" x14ac:dyDescent="0.2"/>
    <row r="999" s="49" customFormat="1" x14ac:dyDescent="0.2"/>
    <row r="1000" s="49" customFormat="1" x14ac:dyDescent="0.2"/>
    <row r="1001" s="49" customFormat="1" x14ac:dyDescent="0.2"/>
    <row r="1002" s="49" customFormat="1" x14ac:dyDescent="0.2"/>
    <row r="1003" s="49" customFormat="1" x14ac:dyDescent="0.2"/>
    <row r="1004" s="49" customFormat="1" x14ac:dyDescent="0.2"/>
    <row r="1005" s="49" customFormat="1" x14ac:dyDescent="0.2"/>
    <row r="1006" s="49" customFormat="1" x14ac:dyDescent="0.2"/>
    <row r="1007" s="49" customFormat="1" x14ac:dyDescent="0.2"/>
    <row r="1008" s="49" customFormat="1" x14ac:dyDescent="0.2"/>
    <row r="1009" s="49" customFormat="1" x14ac:dyDescent="0.2"/>
    <row r="1010" s="49" customFormat="1" x14ac:dyDescent="0.2"/>
    <row r="1011" s="49" customFormat="1" x14ac:dyDescent="0.2"/>
    <row r="1012" s="49" customFormat="1" x14ac:dyDescent="0.2"/>
    <row r="1013" s="49" customFormat="1" x14ac:dyDescent="0.2"/>
    <row r="1014" s="49" customFormat="1" x14ac:dyDescent="0.2"/>
    <row r="1015" s="49" customFormat="1" x14ac:dyDescent="0.2"/>
    <row r="1016" s="49" customFormat="1" x14ac:dyDescent="0.2"/>
    <row r="1017" s="49" customFormat="1" x14ac:dyDescent="0.2"/>
    <row r="1018" s="49" customFormat="1" x14ac:dyDescent="0.2"/>
    <row r="1019" s="49" customFormat="1" x14ac:dyDescent="0.2"/>
    <row r="1020" s="49" customFormat="1" x14ac:dyDescent="0.2"/>
    <row r="1021" s="49" customFormat="1" x14ac:dyDescent="0.2"/>
    <row r="1022" s="49" customFormat="1" x14ac:dyDescent="0.2"/>
    <row r="1023" s="49" customFormat="1" x14ac:dyDescent="0.2"/>
    <row r="1024" s="49" customFormat="1" x14ac:dyDescent="0.2"/>
    <row r="1025" s="49" customFormat="1" x14ac:dyDescent="0.2"/>
    <row r="1026" s="49" customFormat="1" x14ac:dyDescent="0.2"/>
    <row r="1027" s="49" customFormat="1" x14ac:dyDescent="0.2"/>
    <row r="1028" s="49" customFormat="1" x14ac:dyDescent="0.2"/>
    <row r="1029" s="49" customFormat="1" x14ac:dyDescent="0.2"/>
    <row r="1030" s="49" customFormat="1" x14ac:dyDescent="0.2"/>
    <row r="1031" s="49" customFormat="1" x14ac:dyDescent="0.2"/>
    <row r="1032" s="49" customFormat="1" x14ac:dyDescent="0.2"/>
    <row r="1033" s="49" customFormat="1" x14ac:dyDescent="0.2"/>
    <row r="1034" s="49" customFormat="1" x14ac:dyDescent="0.2"/>
    <row r="1035" s="49" customFormat="1" x14ac:dyDescent="0.2"/>
    <row r="1036" s="49" customFormat="1" x14ac:dyDescent="0.2"/>
    <row r="1037" s="49" customFormat="1" x14ac:dyDescent="0.2"/>
    <row r="1038" s="49" customFormat="1" x14ac:dyDescent="0.2"/>
    <row r="1039" s="49" customFormat="1" x14ac:dyDescent="0.2"/>
    <row r="1040" s="49" customFormat="1" x14ac:dyDescent="0.2"/>
    <row r="1041" s="49" customFormat="1" x14ac:dyDescent="0.2"/>
    <row r="1042" s="49" customFormat="1" x14ac:dyDescent="0.2"/>
    <row r="1043" s="49" customFormat="1" x14ac:dyDescent="0.2"/>
    <row r="1044" s="49" customFormat="1" x14ac:dyDescent="0.2"/>
    <row r="1045" s="49" customFormat="1" x14ac:dyDescent="0.2"/>
    <row r="1046" s="49" customFormat="1" x14ac:dyDescent="0.2"/>
    <row r="1047" s="49" customFormat="1" x14ac:dyDescent="0.2"/>
    <row r="1048" s="49" customFormat="1" x14ac:dyDescent="0.2"/>
    <row r="1049" s="49" customFormat="1" x14ac:dyDescent="0.2"/>
    <row r="1050" s="49" customFormat="1" x14ac:dyDescent="0.2"/>
    <row r="1051" s="49" customFormat="1" x14ac:dyDescent="0.2"/>
    <row r="1052" s="49" customFormat="1" x14ac:dyDescent="0.2"/>
    <row r="1053" s="49" customFormat="1" x14ac:dyDescent="0.2"/>
    <row r="1054" s="49" customFormat="1" x14ac:dyDescent="0.2"/>
    <row r="1055" s="49" customFormat="1" x14ac:dyDescent="0.2"/>
    <row r="1056" s="49" customFormat="1" x14ac:dyDescent="0.2"/>
    <row r="1057" s="49" customFormat="1" x14ac:dyDescent="0.2"/>
    <row r="1058" s="49" customFormat="1" x14ac:dyDescent="0.2"/>
    <row r="1059" s="49" customFormat="1" x14ac:dyDescent="0.2"/>
    <row r="1060" s="49" customFormat="1" x14ac:dyDescent="0.2"/>
    <row r="1061" s="49" customFormat="1" x14ac:dyDescent="0.2"/>
    <row r="1062" s="49" customFormat="1" x14ac:dyDescent="0.2"/>
    <row r="1063" s="49" customFormat="1" x14ac:dyDescent="0.2"/>
    <row r="1064" s="49" customFormat="1" x14ac:dyDescent="0.2"/>
    <row r="1065" s="49" customFormat="1" x14ac:dyDescent="0.2"/>
    <row r="1066" s="49" customFormat="1" x14ac:dyDescent="0.2"/>
    <row r="1067" s="49" customFormat="1" x14ac:dyDescent="0.2"/>
    <row r="1068" s="49" customFormat="1" x14ac:dyDescent="0.2"/>
    <row r="1069" s="49" customFormat="1" x14ac:dyDescent="0.2"/>
    <row r="1070" s="49" customFormat="1" x14ac:dyDescent="0.2"/>
    <row r="1071" s="49" customFormat="1" x14ac:dyDescent="0.2"/>
    <row r="1072" s="49" customFormat="1" x14ac:dyDescent="0.2"/>
    <row r="1073" s="49" customFormat="1" x14ac:dyDescent="0.2"/>
    <row r="1074" s="49" customFormat="1" x14ac:dyDescent="0.2"/>
    <row r="1075" s="49" customFormat="1" x14ac:dyDescent="0.2"/>
    <row r="1076" s="49" customFormat="1" x14ac:dyDescent="0.2"/>
    <row r="1077" s="49" customFormat="1" x14ac:dyDescent="0.2"/>
    <row r="1078" s="49" customFormat="1" x14ac:dyDescent="0.2"/>
    <row r="1079" s="49" customFormat="1" x14ac:dyDescent="0.2"/>
    <row r="1080" s="49" customFormat="1" x14ac:dyDescent="0.2"/>
    <row r="1081" s="49" customFormat="1" x14ac:dyDescent="0.2"/>
    <row r="1082" s="49" customFormat="1" x14ac:dyDescent="0.2"/>
    <row r="1083" s="49" customFormat="1" x14ac:dyDescent="0.2"/>
    <row r="1084" s="49" customFormat="1" x14ac:dyDescent="0.2"/>
    <row r="1085" s="49" customFormat="1" x14ac:dyDescent="0.2"/>
    <row r="1086" s="49" customFormat="1" x14ac:dyDescent="0.2"/>
    <row r="1087" s="49" customFormat="1" x14ac:dyDescent="0.2"/>
    <row r="1088" s="49" customFormat="1" x14ac:dyDescent="0.2"/>
    <row r="1089" s="49" customFormat="1" x14ac:dyDescent="0.2"/>
    <row r="1090" s="49" customFormat="1" x14ac:dyDescent="0.2"/>
    <row r="1091" s="49" customFormat="1" x14ac:dyDescent="0.2"/>
    <row r="1092" s="49" customFormat="1" x14ac:dyDescent="0.2"/>
    <row r="1093" s="49" customFormat="1" x14ac:dyDescent="0.2"/>
    <row r="1094" s="49" customFormat="1" x14ac:dyDescent="0.2"/>
    <row r="1095" s="49" customFormat="1" x14ac:dyDescent="0.2"/>
    <row r="1096" s="49" customFormat="1" x14ac:dyDescent="0.2"/>
    <row r="1097" s="49" customFormat="1" x14ac:dyDescent="0.2"/>
    <row r="1098" s="49" customFormat="1" x14ac:dyDescent="0.2"/>
    <row r="1099" s="49" customFormat="1" x14ac:dyDescent="0.2"/>
    <row r="1100" s="49" customFormat="1" x14ac:dyDescent="0.2"/>
    <row r="1101" s="49" customFormat="1" x14ac:dyDescent="0.2"/>
    <row r="1102" s="49" customFormat="1" x14ac:dyDescent="0.2"/>
    <row r="1103" s="49" customFormat="1" x14ac:dyDescent="0.2"/>
    <row r="1104" s="49" customFormat="1" x14ac:dyDescent="0.2"/>
    <row r="1105" s="49" customFormat="1" x14ac:dyDescent="0.2"/>
    <row r="1106" s="49" customFormat="1" x14ac:dyDescent="0.2"/>
    <row r="1107" s="49" customFormat="1" x14ac:dyDescent="0.2"/>
    <row r="1108" s="49" customFormat="1" x14ac:dyDescent="0.2"/>
    <row r="1109" s="49" customFormat="1" x14ac:dyDescent="0.2"/>
    <row r="1110" s="49" customFormat="1" x14ac:dyDescent="0.2"/>
    <row r="1111" s="49" customFormat="1" x14ac:dyDescent="0.2"/>
    <row r="1112" s="49" customFormat="1" x14ac:dyDescent="0.2"/>
    <row r="1113" s="49" customFormat="1" x14ac:dyDescent="0.2"/>
    <row r="1114" s="49" customFormat="1" x14ac:dyDescent="0.2"/>
    <row r="1115" s="49" customFormat="1" x14ac:dyDescent="0.2"/>
    <row r="1116" s="49" customFormat="1" x14ac:dyDescent="0.2"/>
    <row r="1117" s="49" customFormat="1" x14ac:dyDescent="0.2"/>
    <row r="1118" s="49" customFormat="1" x14ac:dyDescent="0.2"/>
    <row r="1119" s="49" customFormat="1" x14ac:dyDescent="0.2"/>
    <row r="1120" s="49" customFormat="1" x14ac:dyDescent="0.2"/>
    <row r="1121" s="49" customFormat="1" x14ac:dyDescent="0.2"/>
    <row r="1122" s="49" customFormat="1" x14ac:dyDescent="0.2"/>
    <row r="1123" s="49" customFormat="1" x14ac:dyDescent="0.2"/>
    <row r="1124" s="49" customFormat="1" x14ac:dyDescent="0.2"/>
    <row r="1125" s="49" customFormat="1" x14ac:dyDescent="0.2"/>
    <row r="1126" s="49" customFormat="1" x14ac:dyDescent="0.2"/>
    <row r="1127" s="49" customFormat="1" x14ac:dyDescent="0.2"/>
    <row r="1128" s="49" customFormat="1" x14ac:dyDescent="0.2"/>
    <row r="1129" s="49" customFormat="1" x14ac:dyDescent="0.2"/>
    <row r="1130" s="49" customFormat="1" x14ac:dyDescent="0.2"/>
    <row r="1131" s="49" customFormat="1" x14ac:dyDescent="0.2"/>
    <row r="1132" s="49" customFormat="1" x14ac:dyDescent="0.2"/>
    <row r="1133" s="49" customFormat="1" x14ac:dyDescent="0.2"/>
    <row r="1134" s="49" customFormat="1" x14ac:dyDescent="0.2"/>
    <row r="1135" s="49" customFormat="1" x14ac:dyDescent="0.2"/>
    <row r="1136" s="49" customFormat="1" x14ac:dyDescent="0.2"/>
    <row r="1137" s="49" customFormat="1" x14ac:dyDescent="0.2"/>
    <row r="1138" s="49" customFormat="1" x14ac:dyDescent="0.2"/>
    <row r="1139" s="49" customFormat="1" x14ac:dyDescent="0.2"/>
    <row r="1140" s="49" customFormat="1" x14ac:dyDescent="0.2"/>
    <row r="1141" s="49" customFormat="1" x14ac:dyDescent="0.2"/>
    <row r="1142" s="49" customFormat="1" x14ac:dyDescent="0.2"/>
    <row r="1143" s="49" customFormat="1" x14ac:dyDescent="0.2"/>
    <row r="1144" s="49" customFormat="1" x14ac:dyDescent="0.2"/>
    <row r="1145" s="49" customFormat="1" x14ac:dyDescent="0.2"/>
    <row r="1146" s="49" customFormat="1" x14ac:dyDescent="0.2"/>
    <row r="1147" s="49" customFormat="1" x14ac:dyDescent="0.2"/>
    <row r="1148" s="49" customFormat="1" x14ac:dyDescent="0.2"/>
    <row r="1149" s="49" customFormat="1" x14ac:dyDescent="0.2"/>
    <row r="1150" s="49" customFormat="1" x14ac:dyDescent="0.2"/>
    <row r="1151" s="49" customFormat="1" x14ac:dyDescent="0.2"/>
    <row r="1152" s="49" customFormat="1" x14ac:dyDescent="0.2"/>
    <row r="1153" s="49" customFormat="1" x14ac:dyDescent="0.2"/>
    <row r="1154" s="49" customFormat="1" x14ac:dyDescent="0.2"/>
    <row r="1155" s="49" customFormat="1" x14ac:dyDescent="0.2"/>
    <row r="1156" s="49" customFormat="1" x14ac:dyDescent="0.2"/>
    <row r="1157" s="49" customFormat="1" x14ac:dyDescent="0.2"/>
    <row r="1158" s="49" customFormat="1" x14ac:dyDescent="0.2"/>
    <row r="1159" s="49" customFormat="1" x14ac:dyDescent="0.2"/>
    <row r="1160" s="49" customFormat="1" x14ac:dyDescent="0.2"/>
    <row r="1161" s="49" customFormat="1" x14ac:dyDescent="0.2"/>
    <row r="1162" s="49" customFormat="1" x14ac:dyDescent="0.2"/>
    <row r="1163" s="49" customFormat="1" x14ac:dyDescent="0.2"/>
    <row r="1164" s="49" customFormat="1" x14ac:dyDescent="0.2"/>
    <row r="1165" s="49" customFormat="1" x14ac:dyDescent="0.2"/>
    <row r="1166" s="49" customFormat="1" x14ac:dyDescent="0.2"/>
    <row r="1167" s="49" customFormat="1" x14ac:dyDescent="0.2"/>
    <row r="1168" s="49" customFormat="1" x14ac:dyDescent="0.2"/>
    <row r="1169" s="49" customFormat="1" x14ac:dyDescent="0.2"/>
    <row r="1170" s="49" customFormat="1" x14ac:dyDescent="0.2"/>
    <row r="1171" s="49" customFormat="1" x14ac:dyDescent="0.2"/>
    <row r="1172" s="49" customFormat="1" x14ac:dyDescent="0.2"/>
    <row r="1173" s="49" customFormat="1" x14ac:dyDescent="0.2"/>
    <row r="1174" s="49" customFormat="1" x14ac:dyDescent="0.2"/>
    <row r="1175" s="49" customFormat="1" x14ac:dyDescent="0.2"/>
    <row r="1176" s="49" customFormat="1" x14ac:dyDescent="0.2"/>
    <row r="1177" s="49" customFormat="1" x14ac:dyDescent="0.2"/>
    <row r="1178" s="49" customFormat="1" x14ac:dyDescent="0.2"/>
    <row r="1179" s="49" customFormat="1" x14ac:dyDescent="0.2"/>
    <row r="1180" s="49" customFormat="1" x14ac:dyDescent="0.2"/>
    <row r="1181" s="49" customFormat="1" x14ac:dyDescent="0.2"/>
    <row r="1182" s="49" customFormat="1" x14ac:dyDescent="0.2"/>
    <row r="1183" s="49" customFormat="1" x14ac:dyDescent="0.2"/>
    <row r="1184" s="49" customFormat="1" x14ac:dyDescent="0.2"/>
    <row r="1185" s="49" customFormat="1" x14ac:dyDescent="0.2"/>
    <row r="1186" s="49" customFormat="1" x14ac:dyDescent="0.2"/>
    <row r="1187" s="49" customFormat="1" x14ac:dyDescent="0.2"/>
    <row r="1188" s="49" customFormat="1" x14ac:dyDescent="0.2"/>
    <row r="1189" s="49" customFormat="1" x14ac:dyDescent="0.2"/>
    <row r="1190" s="49" customFormat="1" x14ac:dyDescent="0.2"/>
    <row r="1191" s="49" customFormat="1" x14ac:dyDescent="0.2"/>
    <row r="1192" s="49" customFormat="1" x14ac:dyDescent="0.2"/>
    <row r="1193" s="49" customFormat="1" x14ac:dyDescent="0.2"/>
    <row r="1194" s="49" customFormat="1" x14ac:dyDescent="0.2"/>
    <row r="1195" s="49" customFormat="1" x14ac:dyDescent="0.2"/>
    <row r="1196" s="49" customFormat="1" x14ac:dyDescent="0.2"/>
    <row r="1197" s="49" customFormat="1" x14ac:dyDescent="0.2"/>
    <row r="1198" s="49" customFormat="1" x14ac:dyDescent="0.2"/>
    <row r="1199" s="49" customFormat="1" x14ac:dyDescent="0.2"/>
    <row r="1200" s="49" customFormat="1" x14ac:dyDescent="0.2"/>
    <row r="1201" s="49" customFormat="1" x14ac:dyDescent="0.2"/>
    <row r="1202" s="49" customFormat="1" x14ac:dyDescent="0.2"/>
    <row r="1203" s="49" customFormat="1" x14ac:dyDescent="0.2"/>
    <row r="1204" s="49" customFormat="1" x14ac:dyDescent="0.2"/>
    <row r="1205" s="49" customFormat="1" x14ac:dyDescent="0.2"/>
    <row r="1206" s="49" customFormat="1" x14ac:dyDescent="0.2"/>
    <row r="1207" s="49" customFormat="1" x14ac:dyDescent="0.2"/>
    <row r="1208" s="49" customFormat="1" x14ac:dyDescent="0.2"/>
    <row r="1209" s="49" customFormat="1" x14ac:dyDescent="0.2"/>
    <row r="1210" s="49" customFormat="1" x14ac:dyDescent="0.2"/>
    <row r="1211" s="49" customFormat="1" x14ac:dyDescent="0.2"/>
    <row r="1212" s="49" customFormat="1" x14ac:dyDescent="0.2"/>
    <row r="1213" s="49" customFormat="1" x14ac:dyDescent="0.2"/>
    <row r="1214" s="49" customFormat="1" x14ac:dyDescent="0.2"/>
    <row r="1215" s="49" customFormat="1" x14ac:dyDescent="0.2"/>
    <row r="1216" s="49" customFormat="1" x14ac:dyDescent="0.2"/>
    <row r="1217" spans="1:3" s="49" customFormat="1" x14ac:dyDescent="0.2"/>
    <row r="1218" spans="1:3" s="49" customFormat="1" x14ac:dyDescent="0.2"/>
    <row r="1219" spans="1:3" x14ac:dyDescent="0.2">
      <c r="A1219" s="49"/>
      <c r="B1219" s="49"/>
      <c r="C1219" s="49"/>
    </row>
    <row r="1220" spans="1:3" x14ac:dyDescent="0.2">
      <c r="A1220" s="49"/>
      <c r="B1220" s="49"/>
      <c r="C1220" s="49"/>
    </row>
    <row r="1221" spans="1:3" x14ac:dyDescent="0.2">
      <c r="A1221" s="49"/>
      <c r="B1221" s="49"/>
      <c r="C1221" s="49"/>
    </row>
    <row r="1222" spans="1:3" x14ac:dyDescent="0.2">
      <c r="A1222" s="49"/>
      <c r="B1222" s="49"/>
      <c r="C1222" s="49"/>
    </row>
    <row r="1223" spans="1:3" x14ac:dyDescent="0.2">
      <c r="A1223" s="49"/>
      <c r="B1223" s="49"/>
      <c r="C1223" s="49"/>
    </row>
    <row r="1224" spans="1:3" x14ac:dyDescent="0.2">
      <c r="A1224" s="49"/>
      <c r="B1224" s="49"/>
      <c r="C1224" s="49"/>
    </row>
    <row r="1225" spans="1:3" x14ac:dyDescent="0.2">
      <c r="A1225" s="49"/>
      <c r="B1225" s="49"/>
      <c r="C1225" s="49"/>
    </row>
    <row r="1226" spans="1:3" x14ac:dyDescent="0.2">
      <c r="A1226" s="49"/>
      <c r="B1226" s="49"/>
      <c r="C1226" s="49"/>
    </row>
    <row r="1227" spans="1:3" x14ac:dyDescent="0.2">
      <c r="A1227" s="49"/>
      <c r="B1227" s="49"/>
      <c r="C1227" s="49"/>
    </row>
    <row r="1228" spans="1:3" x14ac:dyDescent="0.2">
      <c r="A1228" s="49"/>
      <c r="B1228" s="49"/>
      <c r="C1228" s="49"/>
    </row>
    <row r="1229" spans="1:3" x14ac:dyDescent="0.2">
      <c r="A1229" s="49"/>
      <c r="B1229" s="49"/>
      <c r="C1229" s="49"/>
    </row>
    <row r="1230" spans="1:3" x14ac:dyDescent="0.2">
      <c r="A1230" s="49"/>
      <c r="B1230" s="49"/>
      <c r="C1230" s="49"/>
    </row>
    <row r="1231" spans="1:3" x14ac:dyDescent="0.2">
      <c r="A1231" s="49"/>
      <c r="B1231" s="49"/>
      <c r="C1231" s="49"/>
    </row>
    <row r="1232" spans="1:3" x14ac:dyDescent="0.2">
      <c r="A1232" s="49"/>
      <c r="B1232" s="49"/>
      <c r="C1232" s="49"/>
    </row>
    <row r="1233" spans="1:3" x14ac:dyDescent="0.2">
      <c r="A1233" s="49"/>
      <c r="B1233" s="49"/>
      <c r="C1233" s="49"/>
    </row>
    <row r="1234" spans="1:3" x14ac:dyDescent="0.2">
      <c r="A1234" s="49"/>
      <c r="B1234" s="49"/>
      <c r="C1234" s="49"/>
    </row>
    <row r="1235" spans="1:3" x14ac:dyDescent="0.2">
      <c r="A1235" s="49"/>
      <c r="B1235" s="49"/>
      <c r="C1235" s="49"/>
    </row>
    <row r="1236" spans="1:3" x14ac:dyDescent="0.2">
      <c r="A1236" s="49"/>
      <c r="B1236" s="49"/>
      <c r="C1236" s="49"/>
    </row>
    <row r="1237" spans="1:3" x14ac:dyDescent="0.2">
      <c r="A1237" s="49"/>
      <c r="B1237" s="49"/>
      <c r="C1237" s="49"/>
    </row>
    <row r="1238" spans="1:3" x14ac:dyDescent="0.2">
      <c r="A1238" s="49"/>
      <c r="B1238" s="49"/>
      <c r="C1238" s="49"/>
    </row>
    <row r="1239" spans="1:3" x14ac:dyDescent="0.2">
      <c r="A1239" s="49"/>
      <c r="B1239" s="49"/>
      <c r="C1239" s="49"/>
    </row>
    <row r="1240" spans="1:3" x14ac:dyDescent="0.2">
      <c r="A1240" s="49"/>
      <c r="B1240" s="49"/>
      <c r="C1240" s="49"/>
    </row>
    <row r="1241" spans="1:3" x14ac:dyDescent="0.2">
      <c r="A1241" s="49"/>
      <c r="B1241" s="49"/>
      <c r="C1241" s="49"/>
    </row>
    <row r="1242" spans="1:3" x14ac:dyDescent="0.2">
      <c r="A1242" s="49"/>
      <c r="B1242" s="49"/>
      <c r="C1242" s="49"/>
    </row>
    <row r="1243" spans="1:3" x14ac:dyDescent="0.2">
      <c r="A1243" s="49"/>
      <c r="B1243" s="49"/>
      <c r="C1243" s="49"/>
    </row>
    <row r="1244" spans="1:3" x14ac:dyDescent="0.2">
      <c r="A1244" s="49"/>
      <c r="B1244" s="49"/>
      <c r="C1244" s="49"/>
    </row>
    <row r="1245" spans="1:3" x14ac:dyDescent="0.2">
      <c r="A1245" s="49"/>
      <c r="B1245" s="49"/>
      <c r="C1245" s="49"/>
    </row>
    <row r="1246" spans="1:3" x14ac:dyDescent="0.2">
      <c r="A1246" s="49"/>
      <c r="B1246" s="49"/>
      <c r="C1246" s="49"/>
    </row>
    <row r="1247" spans="1:3" x14ac:dyDescent="0.2">
      <c r="A1247" s="49"/>
      <c r="B1247" s="49"/>
      <c r="C1247" s="49"/>
    </row>
    <row r="1248" spans="1:3" x14ac:dyDescent="0.2">
      <c r="A1248" s="49"/>
      <c r="B1248" s="49"/>
      <c r="C1248" s="49"/>
    </row>
    <row r="1249" spans="1:3" x14ac:dyDescent="0.2">
      <c r="A1249" s="49"/>
      <c r="B1249" s="49"/>
      <c r="C1249" s="49"/>
    </row>
    <row r="1250" spans="1:3" x14ac:dyDescent="0.2">
      <c r="A1250" s="49"/>
      <c r="B1250" s="49"/>
      <c r="C1250" s="49"/>
    </row>
    <row r="1251" spans="1:3" x14ac:dyDescent="0.2">
      <c r="A1251" s="49"/>
      <c r="B1251" s="49"/>
      <c r="C1251" s="49"/>
    </row>
    <row r="1252" spans="1:3" x14ac:dyDescent="0.2">
      <c r="A1252" s="49"/>
      <c r="B1252" s="49"/>
      <c r="C1252" s="49"/>
    </row>
    <row r="1253" spans="1:3" x14ac:dyDescent="0.2">
      <c r="A1253" s="49"/>
      <c r="B1253" s="49"/>
      <c r="C1253" s="49"/>
    </row>
    <row r="1254" spans="1:3" x14ac:dyDescent="0.2">
      <c r="A1254" s="49"/>
      <c r="B1254" s="49"/>
      <c r="C1254" s="49"/>
    </row>
    <row r="1255" spans="1:3" x14ac:dyDescent="0.2">
      <c r="A1255" s="49"/>
      <c r="B1255" s="49"/>
      <c r="C1255" s="49"/>
    </row>
    <row r="1256" spans="1:3" x14ac:dyDescent="0.2">
      <c r="A1256" s="39"/>
      <c r="B1256" s="39"/>
      <c r="C1256" s="39"/>
    </row>
    <row r="1257" spans="1:3" x14ac:dyDescent="0.2">
      <c r="A1257" s="39"/>
      <c r="B1257" s="39"/>
      <c r="C1257" s="39"/>
    </row>
    <row r="1258" spans="1:3" x14ac:dyDescent="0.2">
      <c r="A1258" s="39"/>
      <c r="B1258" s="39"/>
      <c r="C1258" s="39"/>
    </row>
    <row r="1259" spans="1:3" x14ac:dyDescent="0.2">
      <c r="A1259" s="39"/>
      <c r="B1259" s="39"/>
      <c r="C1259" s="39"/>
    </row>
    <row r="1260" spans="1:3" x14ac:dyDescent="0.2">
      <c r="A1260" s="39"/>
      <c r="B1260" s="39"/>
      <c r="C1260" s="39"/>
    </row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</sheetData>
  <protectedRanges>
    <protectedRange sqref="A15" name="Raspon1"/>
  </protectedRanges>
  <pageMargins left="0.25" right="0.25" top="0.75" bottom="0.75" header="0.3" footer="0.3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Helena Štrkalj</cp:lastModifiedBy>
  <cp:lastPrinted>2026-03-23T08:24:42Z</cp:lastPrinted>
  <dcterms:created xsi:type="dcterms:W3CDTF">2022-08-12T12:51:27Z</dcterms:created>
  <dcterms:modified xsi:type="dcterms:W3CDTF">2026-03-24T07:03:23Z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