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aric1\Desktop\FINANCIJSKI IZVJEŠTAJI\2025\ODOVG 2025\ODOVG - Izvršenje plana 2025., godišnji\"/>
    </mc:Choice>
  </mc:AlternateContent>
  <bookViews>
    <workbookView xWindow="-28920" yWindow="-120" windowWidth="29040" windowHeight="15720" tabRatio="825" firstSheet="1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3" i="15"/>
  <c r="E81" i="15"/>
  <c r="D81" i="15"/>
  <c r="C81" i="15"/>
  <c r="D80" i="15"/>
  <c r="C80" i="15"/>
  <c r="D79" i="15"/>
  <c r="C79" i="15"/>
  <c r="E77" i="15"/>
  <c r="D77" i="15"/>
  <c r="C77" i="15"/>
  <c r="E76" i="15"/>
  <c r="D76" i="15"/>
  <c r="C76" i="15"/>
  <c r="C75" i="15" s="1"/>
  <c r="E75" i="15"/>
  <c r="D75" i="15"/>
  <c r="E73" i="15"/>
  <c r="D73" i="15"/>
  <c r="D72" i="15" s="1"/>
  <c r="D71" i="15" s="1"/>
  <c r="C73" i="15"/>
  <c r="C72" i="15" s="1"/>
  <c r="C71" i="15" s="1"/>
  <c r="F70" i="15"/>
  <c r="E67" i="15"/>
  <c r="D67" i="15"/>
  <c r="D66" i="15" s="1"/>
  <c r="D65" i="15" s="1"/>
  <c r="C67" i="15"/>
  <c r="C66" i="15" s="1"/>
  <c r="C65" i="15" s="1"/>
  <c r="E66" i="15"/>
  <c r="F66" i="15" s="1"/>
  <c r="E63" i="15"/>
  <c r="D63" i="15"/>
  <c r="C63" i="15"/>
  <c r="E62" i="15"/>
  <c r="D62" i="15"/>
  <c r="C62" i="15"/>
  <c r="E61" i="15"/>
  <c r="F61" i="15" s="1"/>
  <c r="D61" i="15"/>
  <c r="C61" i="15"/>
  <c r="E59" i="15"/>
  <c r="D59" i="15"/>
  <c r="C59" i="15"/>
  <c r="E57" i="15"/>
  <c r="D57" i="15"/>
  <c r="D56" i="15" s="1"/>
  <c r="C57" i="15"/>
  <c r="C56" i="15" s="1"/>
  <c r="E50" i="15"/>
  <c r="D50" i="15"/>
  <c r="C50" i="15"/>
  <c r="E48" i="15"/>
  <c r="D48" i="15"/>
  <c r="C48" i="15"/>
  <c r="E38" i="15"/>
  <c r="D38" i="15"/>
  <c r="C38" i="15"/>
  <c r="E32" i="15"/>
  <c r="D32" i="15"/>
  <c r="F32" i="15" s="1"/>
  <c r="C32" i="15"/>
  <c r="E27" i="15"/>
  <c r="D27" i="15"/>
  <c r="C27" i="15"/>
  <c r="E24" i="15"/>
  <c r="D24" i="15"/>
  <c r="D18" i="15" s="1"/>
  <c r="C24" i="15"/>
  <c r="C18" i="15" s="1"/>
  <c r="E22" i="15"/>
  <c r="D22" i="15"/>
  <c r="C22" i="15"/>
  <c r="E19" i="15"/>
  <c r="D19" i="15"/>
  <c r="C19" i="15"/>
  <c r="F15" i="15"/>
  <c r="E13" i="15"/>
  <c r="E12" i="15" s="1"/>
  <c r="D13" i="15"/>
  <c r="C13" i="15"/>
  <c r="D12" i="15"/>
  <c r="D11" i="15" s="1"/>
  <c r="C12" i="15"/>
  <c r="C11" i="15" s="1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3" i="3"/>
  <c r="K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J63" i="3"/>
  <c r="I63" i="3"/>
  <c r="H63" i="3"/>
  <c r="G63" i="3"/>
  <c r="L62" i="3"/>
  <c r="K62" i="3"/>
  <c r="L61" i="3"/>
  <c r="K61" i="3"/>
  <c r="L60" i="3"/>
  <c r="K60" i="3"/>
  <c r="L59" i="3"/>
  <c r="K59" i="3"/>
  <c r="L58" i="3"/>
  <c r="K58" i="3"/>
  <c r="L57" i="3"/>
  <c r="K57" i="3"/>
  <c r="J57" i="3"/>
  <c r="I57" i="3"/>
  <c r="H57" i="3"/>
  <c r="G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J39" i="3"/>
  <c r="I39" i="3"/>
  <c r="H39" i="3"/>
  <c r="G39" i="3"/>
  <c r="L38" i="3"/>
  <c r="K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F48" i="15" l="1"/>
  <c r="F19" i="15"/>
  <c r="F27" i="15"/>
  <c r="C26" i="15"/>
  <c r="F50" i="15"/>
  <c r="F24" i="15"/>
  <c r="F57" i="15"/>
  <c r="E56" i="15"/>
  <c r="F56" i="15" s="1"/>
  <c r="E26" i="15"/>
  <c r="F26" i="15" s="1"/>
  <c r="D26" i="15"/>
  <c r="D17" i="15" s="1"/>
  <c r="D7" i="15" s="1"/>
  <c r="F22" i="15"/>
  <c r="F63" i="15"/>
  <c r="F62" i="15"/>
  <c r="F73" i="15"/>
  <c r="D8" i="15"/>
  <c r="C8" i="15"/>
  <c r="F76" i="15"/>
  <c r="F67" i="15"/>
  <c r="F77" i="15"/>
  <c r="E72" i="15"/>
  <c r="F81" i="15"/>
  <c r="F75" i="15"/>
  <c r="E65" i="15"/>
  <c r="F65" i="15" s="1"/>
  <c r="C17" i="15"/>
  <c r="C7" i="15" s="1"/>
  <c r="F38" i="15"/>
  <c r="F59" i="15"/>
  <c r="E18" i="15"/>
  <c r="E11" i="15"/>
  <c r="F11" i="15" s="1"/>
  <c r="F12" i="15"/>
  <c r="F13" i="15"/>
  <c r="E80" i="15"/>
  <c r="F72" i="15" l="1"/>
  <c r="E71" i="15"/>
  <c r="F18" i="15"/>
  <c r="E17" i="15"/>
  <c r="F80" i="15"/>
  <c r="E79" i="15"/>
  <c r="F79" i="15" s="1"/>
  <c r="F71" i="15" l="1"/>
  <c r="E8" i="15"/>
  <c r="F8" i="15" s="1"/>
  <c r="E7" i="15"/>
  <c r="F7" i="15" s="1"/>
  <c r="F17" i="15"/>
</calcChain>
</file>

<file path=xl/sharedStrings.xml><?xml version="1.0" encoding="utf-8"?>
<sst xmlns="http://schemas.openxmlformats.org/spreadsheetml/2006/main" count="399" uniqueCount="183">
  <si>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</si>
  <si>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</si>
  <si>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</si>
  <si>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</si>
  <si>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</si>
  <si>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</si>
  <si>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</si>
  <si>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</si>
  <si>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</si>
  <si>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</si>
  <si>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</si>
  <si>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</si>
  <si>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</si>
  <si>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</si>
  <si>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</si>
  <si>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</si>
  <si>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</si>
  <si>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</si>
  <si>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</si>
  <si>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</si>
  <si>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</si>
  <si>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</si>
  <si>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</si>
  <si>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</si>
  <si>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</si>
  <si>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</si>
  <si>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</si>
  <si>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</si>
  <si>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</si>
  <si>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</si>
  <si>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</si>
  <si>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</si>
  <si>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</si>
  <si>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</si>
  <si>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</si>
  <si>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</si>
  <si>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</si>
  <si>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</si>
  <si>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</si>
  <si>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</si>
  <si>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</si>
  <si>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</si>
  <si>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</si>
  <si>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</si>
  <si>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</si>
  <si>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</si>
  <si>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</si>
  <si>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</si>
  <si>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</si>
  <si>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</si>
  <si>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</si>
  <si>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</si>
  <si>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</si>
  <si>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</si>
  <si>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</si>
  <si>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</si>
  <si>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</si>
  <si>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</si>
  <si>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</si>
  <si>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</si>
  <si>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</si>
  <si>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</si>
  <si>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</si>
  <si>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</si>
  <si>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</si>
  <si>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</si>
  <si>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</si>
  <si>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</si>
  <si>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</si>
  <si>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</si>
  <si>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</si>
  <si>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</si>
  <si>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</si>
  <si>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</si>
  <si>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</si>
  <si>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</si>
  <si>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</si>
  <si>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</si>
  <si>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</si>
  <si>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</si>
  <si>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</si>
  <si>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</si>
  <si>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</si>
  <si>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</si>
  <si>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</si>
  <si>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</si>
  <si>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</si>
  <si>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</si>
  <si>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</si>
  <si>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</si>
  <si>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</si>
  <si>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</si>
  <si>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</si>
  <si>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</si>
  <si>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</si>
  <si>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</si>
  <si>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</si>
  <si>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</si>
  <si>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</si>
  <si>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</si>
  <si>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</si>
  <si>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</si>
  <si>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</si>
  <si>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</si>
  <si>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</si>
  <si>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</si>
  <si>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</si>
  <si>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</si>
  <si>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</si>
  <si>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</si>
  <si>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</si>
  <si>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</si>
  <si>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</si>
  <si>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</si>
  <si>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</si>
  <si>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</si>
  <si>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</si>
  <si>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</si>
  <si>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</si>
  <si>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</si>
  <si>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</si>
  <si>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</si>
  <si>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</si>
  <si>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</si>
  <si>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</si>
  <si>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</si>
  <si>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</si>
  <si>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</si>
  <si>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</si>
  <si>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</si>
  <si>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</si>
  <si>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</si>
  <si>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</si>
  <si>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</si>
  <si>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</si>
  <si>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</si>
  <si>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</si>
  <si>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</si>
  <si>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</si>
  <si>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</si>
  <si>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</si>
  <si>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</si>
  <si>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</si>
  <si>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</si>
  <si>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</si>
  <si>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</si>
  <si>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</si>
  <si>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</si>
  <si>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</si>
  <si>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</si>
  <si>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</si>
  <si>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</si>
  <si>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</si>
  <si>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</si>
  <si>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</si>
  <si>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</si>
  <si>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</si>
  <si>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</si>
  <si>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</si>
  <si>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</si>
  <si>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</si>
  <si>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</si>
  <si>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</si>
  <si>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</si>
  <si>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</si>
  <si>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</si>
  <si>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</si>
  <si>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</si>
  <si>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</si>
  <si>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</si>
  <si>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</si>
  <si>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</si>
  <si>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4921 VELIKA GORICA OPĆINSKO DRŽAVNO ODVJETNIŠTVO</t>
  </si>
  <si>
    <t>2812 DJELOVANJE DRŽAVNIH ODVJETNIŠTAVA</t>
  </si>
  <si>
    <t>11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</si>
  <si>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</si>
  <si>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</si>
  <si>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</si>
  <si>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</si>
  <si>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Vlastiti prihodi</t>
  </si>
  <si>
    <t>A642000</t>
  </si>
  <si>
    <t xml:space="preserve">Progon počinitelja kaznenih i kažnjivih djela i zaštita imovine RH pred nadležnim sudovima i tijelima </t>
  </si>
  <si>
    <t>Opći prihodi 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</si>
</sst>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4" workbookViewId="0">
      <selection activeCell="G8" sqref="G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1339603.3999999999</v>
      </c>
      <c r="H10" s="86">
        <v>1609474</v>
      </c>
      <c r="I10" s="86">
        <v>1609188</v>
      </c>
      <c r="J10" s="86">
        <v>1606632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/>
      <c r="H11" s="86"/>
      <c r="I11" s="86"/>
      <c r="J11" s="86"/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1339603.3999999999</v>
      </c>
      <c r="H12" s="87">
        <f>ROUND(H10+H11,2)</f>
        <v>1609474</v>
      </c>
      <c r="I12" s="87">
        <f>ROUND(I10+I11,2)</f>
        <v>1609188</v>
      </c>
      <c r="J12" s="87">
        <f>ROUND(J10+J11,2)</f>
        <v>1606632</v>
      </c>
      <c r="K12" s="88">
        <f>J12/G12*100</f>
        <v>119.93340715617801</v>
      </c>
      <c r="L12" s="88">
        <f>J12/I12*100</f>
        <v>99.841162126488612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1336794.32</v>
      </c>
      <c r="H13" s="86">
        <v>1606377</v>
      </c>
      <c r="I13" s="86">
        <v>1606091</v>
      </c>
      <c r="J13" s="86">
        <v>1603530.92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3066.02</v>
      </c>
      <c r="H14" s="86">
        <v>3097</v>
      </c>
      <c r="I14" s="86">
        <v>3097</v>
      </c>
      <c r="J14" s="86">
        <v>3095.92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1339860.3400000001</v>
      </c>
      <c r="H15" s="87">
        <f>ROUND(H13+H14,2)</f>
        <v>1609474</v>
      </c>
      <c r="I15" s="87">
        <f>ROUND(I13+I14,2)</f>
        <v>1609188</v>
      </c>
      <c r="J15" s="87">
        <f>ROUND(J13+J14,2)</f>
        <v>1606626.84</v>
      </c>
      <c r="K15" s="88">
        <f>J15/G15*100</f>
        <v>119.910022861039</v>
      </c>
      <c r="L15" s="88">
        <f>J15/I15*100</f>
        <v>99.840841467870803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-256.94</v>
      </c>
      <c r="H16" s="90">
        <f>ROUND(H12-H15,2)</f>
        <v>0</v>
      </c>
      <c r="I16" s="90">
        <f>ROUND(I12-I15,2)</f>
        <v>0</v>
      </c>
      <c r="J16" s="90">
        <f>ROUND(J12-J15,2)</f>
        <v>5.16</v>
      </c>
      <c r="K16" s="88">
        <f>J16/G16*100</f>
        <v>-2.0082509535300099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256.94</v>
      </c>
      <c r="H24" s="86"/>
      <c r="I24" s="86"/>
      <c r="J24" s="86">
        <v>0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0</v>
      </c>
      <c r="H25" s="86"/>
      <c r="I25" s="86"/>
      <c r="J25" s="86">
        <v>-5.16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256.94</v>
      </c>
      <c r="H26" s="94">
        <f>ROUND(H24+H25,2)</f>
        <v>0</v>
      </c>
      <c r="I26" s="94">
        <f>ROUND(I24+I25,2)</f>
        <v>0</v>
      </c>
      <c r="J26" s="94">
        <f>ROUND(J24+J25,2)</f>
        <v>-5.16</v>
      </c>
      <c r="K26" s="93">
        <f>J26/G26*100</f>
        <v>-2.0082509535300099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4"/>
  <sheetViews>
    <sheetView topLeftCell="A49" zoomScale="90" zoomScaleNormal="90" workbookViewId="0">
      <selection activeCell="G55" sqref="G5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1339603.4000000001</v>
      </c>
      <c r="H10" s="65">
        <f>H11</f>
        <v>1609474</v>
      </c>
      <c r="I10" s="65">
        <f>I11</f>
        <v>1609188</v>
      </c>
      <c r="J10" s="65">
        <f>J11</f>
        <v>1606632</v>
      </c>
      <c r="K10" s="69">
        <f t="shared" ref="K10:K18" si="0">(J10*100)/G10</f>
        <v>119.93340715617771</v>
      </c>
      <c r="L10" s="69">
        <f t="shared" ref="L10:L18" si="1">(J10*100)/I10</f>
        <v>99.841162126488641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1339603.4000000001</v>
      </c>
      <c r="H11" s="65">
        <f>H12+H15</f>
        <v>1609474</v>
      </c>
      <c r="I11" s="65">
        <f>I12+I15</f>
        <v>1609188</v>
      </c>
      <c r="J11" s="65">
        <f>J12+J15</f>
        <v>1606632</v>
      </c>
      <c r="K11" s="65">
        <f t="shared" si="0"/>
        <v>119.93340715617771</v>
      </c>
      <c r="L11" s="65">
        <f t="shared" si="1"/>
        <v>99.841162126488641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134.36000000000001</v>
      </c>
      <c r="H12" s="65">
        <f t="shared" si="2"/>
        <v>500</v>
      </c>
      <c r="I12" s="65">
        <f t="shared" si="2"/>
        <v>500</v>
      </c>
      <c r="J12" s="65">
        <f t="shared" si="2"/>
        <v>265.61</v>
      </c>
      <c r="K12" s="65">
        <f t="shared" si="0"/>
        <v>197.6853230128014</v>
      </c>
      <c r="L12" s="65">
        <f t="shared" si="1"/>
        <v>53.122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134.36000000000001</v>
      </c>
      <c r="H13" s="65">
        <f t="shared" si="2"/>
        <v>500</v>
      </c>
      <c r="I13" s="65">
        <f t="shared" si="2"/>
        <v>500</v>
      </c>
      <c r="J13" s="65">
        <f t="shared" si="2"/>
        <v>265.61</v>
      </c>
      <c r="K13" s="65">
        <f t="shared" si="0"/>
        <v>197.6853230128014</v>
      </c>
      <c r="L13" s="65">
        <f t="shared" si="1"/>
        <v>53.122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134.36000000000001</v>
      </c>
      <c r="H14" s="66">
        <v>500</v>
      </c>
      <c r="I14" s="66">
        <v>500</v>
      </c>
      <c r="J14" s="66">
        <v>265.61</v>
      </c>
      <c r="K14" s="66">
        <f t="shared" si="0"/>
        <v>197.6853230128014</v>
      </c>
      <c r="L14" s="66">
        <f t="shared" si="1"/>
        <v>53.122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1339469.04</v>
      </c>
      <c r="H15" s="65">
        <f>H16</f>
        <v>1608974</v>
      </c>
      <c r="I15" s="65">
        <f>I16</f>
        <v>1608688</v>
      </c>
      <c r="J15" s="65">
        <f>J16</f>
        <v>1606366.39</v>
      </c>
      <c r="K15" s="65">
        <f t="shared" si="0"/>
        <v>119.92560798568364</v>
      </c>
      <c r="L15" s="65">
        <f t="shared" si="1"/>
        <v>99.855683016221917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1339469.04</v>
      </c>
      <c r="H16" s="65">
        <f>H17+H18</f>
        <v>1608974</v>
      </c>
      <c r="I16" s="65">
        <f>I17+I18</f>
        <v>1608688</v>
      </c>
      <c r="J16" s="65">
        <f>J17+J18</f>
        <v>1606366.39</v>
      </c>
      <c r="K16" s="65">
        <f t="shared" si="0"/>
        <v>119.92560798568364</v>
      </c>
      <c r="L16" s="65">
        <f t="shared" si="1"/>
        <v>99.855683016221917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1336463.02</v>
      </c>
      <c r="H17" s="66">
        <v>1605877</v>
      </c>
      <c r="I17" s="66">
        <v>1605591</v>
      </c>
      <c r="J17" s="66">
        <v>1603270.47</v>
      </c>
      <c r="K17" s="66">
        <f t="shared" si="0"/>
        <v>119.96369865886749</v>
      </c>
      <c r="L17" s="66">
        <f t="shared" si="1"/>
        <v>99.855471910343297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3006.02</v>
      </c>
      <c r="H18" s="66">
        <v>3097</v>
      </c>
      <c r="I18" s="66">
        <v>3097</v>
      </c>
      <c r="J18" s="66">
        <v>3095.92</v>
      </c>
      <c r="K18" s="66">
        <f t="shared" si="0"/>
        <v>102.99066539810114</v>
      </c>
      <c r="L18" s="66">
        <f t="shared" si="1"/>
        <v>99.965127542783335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1339860.3400000001</v>
      </c>
      <c r="H23" s="65">
        <f>H24+H68</f>
        <v>1609474</v>
      </c>
      <c r="I23" s="65">
        <f>I24+I68</f>
        <v>1609188</v>
      </c>
      <c r="J23" s="65">
        <f>J24+J68</f>
        <v>1606626.8399999999</v>
      </c>
      <c r="K23" s="70">
        <f t="shared" ref="K23:K54" si="3">(J23*100)/G23</f>
        <v>119.91002286103938</v>
      </c>
      <c r="L23" s="70">
        <f t="shared" ref="L23:L54" si="4">(J23*100)/I23</f>
        <v>99.840841467870746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G25+G33+G63</f>
        <v>1336794.32</v>
      </c>
      <c r="H24" s="65">
        <f>H25+H33+H63</f>
        <v>1606377</v>
      </c>
      <c r="I24" s="65">
        <f>I25+I33+I63</f>
        <v>1606091</v>
      </c>
      <c r="J24" s="65">
        <f>J25+J33+J63</f>
        <v>1603530.92</v>
      </c>
      <c r="K24" s="65">
        <f t="shared" si="3"/>
        <v>119.95345102902591</v>
      </c>
      <c r="L24" s="65">
        <f t="shared" si="4"/>
        <v>99.84060180898841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1073286.3500000001</v>
      </c>
      <c r="H25" s="65">
        <f>H26+H29+H31</f>
        <v>1351372</v>
      </c>
      <c r="I25" s="65">
        <f>I26+I29+I31</f>
        <v>1317952</v>
      </c>
      <c r="J25" s="65">
        <f>J26+J29+J31</f>
        <v>1317870.95</v>
      </c>
      <c r="K25" s="65">
        <f t="shared" si="3"/>
        <v>122.78838261569244</v>
      </c>
      <c r="L25" s="65">
        <f t="shared" si="4"/>
        <v>99.993850307143205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901936.33000000007</v>
      </c>
      <c r="H26" s="65">
        <f>H27+H28</f>
        <v>1140845</v>
      </c>
      <c r="I26" s="65">
        <f>I27+I28</f>
        <v>1114365</v>
      </c>
      <c r="J26" s="65">
        <f>J27+J28</f>
        <v>1114345.6299999999</v>
      </c>
      <c r="K26" s="65">
        <f t="shared" si="3"/>
        <v>123.55036524584833</v>
      </c>
      <c r="L26" s="65">
        <f t="shared" si="4"/>
        <v>99.998261790346973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880710.55</v>
      </c>
      <c r="H27" s="66">
        <v>1107795</v>
      </c>
      <c r="I27" s="66">
        <v>1086625</v>
      </c>
      <c r="J27" s="66">
        <v>1086610.1399999999</v>
      </c>
      <c r="K27" s="66">
        <f t="shared" si="3"/>
        <v>123.3788036262311</v>
      </c>
      <c r="L27" s="66">
        <f t="shared" si="4"/>
        <v>99.998632462901185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21225.78</v>
      </c>
      <c r="H28" s="66">
        <v>33050</v>
      </c>
      <c r="I28" s="66">
        <v>27740</v>
      </c>
      <c r="J28" s="66">
        <v>27735.49</v>
      </c>
      <c r="K28" s="66">
        <f t="shared" si="3"/>
        <v>130.66888472414206</v>
      </c>
      <c r="L28" s="66">
        <f t="shared" si="4"/>
        <v>99.983741888968993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31540.94</v>
      </c>
      <c r="H29" s="65">
        <f>H30</f>
        <v>30000</v>
      </c>
      <c r="I29" s="65">
        <f>I30</f>
        <v>31200</v>
      </c>
      <c r="J29" s="65">
        <f>J30</f>
        <v>31196.09</v>
      </c>
      <c r="K29" s="65">
        <f t="shared" si="3"/>
        <v>98.906659091327029</v>
      </c>
      <c r="L29" s="65">
        <f t="shared" si="4"/>
        <v>99.987467948717949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31540.94</v>
      </c>
      <c r="H30" s="66">
        <v>30000</v>
      </c>
      <c r="I30" s="66">
        <v>31200</v>
      </c>
      <c r="J30" s="66">
        <v>31196.09</v>
      </c>
      <c r="K30" s="66">
        <f t="shared" si="3"/>
        <v>98.906659091327029</v>
      </c>
      <c r="L30" s="66">
        <f t="shared" si="4"/>
        <v>99.987467948717949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139809.07999999999</v>
      </c>
      <c r="H31" s="65">
        <f>H32</f>
        <v>180527</v>
      </c>
      <c r="I31" s="65">
        <f>I32</f>
        <v>172387</v>
      </c>
      <c r="J31" s="65">
        <f>J32</f>
        <v>172329.23</v>
      </c>
      <c r="K31" s="65">
        <f t="shared" si="3"/>
        <v>123.26039910998628</v>
      </c>
      <c r="L31" s="65">
        <f t="shared" si="4"/>
        <v>99.966488192265075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139809.07999999999</v>
      </c>
      <c r="H32" s="66">
        <v>180527</v>
      </c>
      <c r="I32" s="66">
        <v>172387</v>
      </c>
      <c r="J32" s="66">
        <v>172329.23</v>
      </c>
      <c r="K32" s="66">
        <f t="shared" si="3"/>
        <v>123.26039910998628</v>
      </c>
      <c r="L32" s="66">
        <f t="shared" si="4"/>
        <v>99.966488192265075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G34+G39+G45+G55+G57</f>
        <v>262681.73</v>
      </c>
      <c r="H33" s="65">
        <f>H34+H39+H45+H55+H57</f>
        <v>253953</v>
      </c>
      <c r="I33" s="65">
        <f>I34+I39+I45+I55+I57</f>
        <v>287036</v>
      </c>
      <c r="J33" s="65">
        <f>J34+J39+J45+J55+J57</f>
        <v>284558.81</v>
      </c>
      <c r="K33" s="65">
        <f t="shared" si="3"/>
        <v>108.32835995103277</v>
      </c>
      <c r="L33" s="65">
        <f t="shared" si="4"/>
        <v>99.136975849719192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G35+G36+G37+G38</f>
        <v>38950.840000000004</v>
      </c>
      <c r="H34" s="65">
        <f>H35+H36+H37+H38</f>
        <v>43778</v>
      </c>
      <c r="I34" s="65">
        <f>I35+I36+I37+I38</f>
        <v>44164</v>
      </c>
      <c r="J34" s="65">
        <f>J35+J36+J37+J38</f>
        <v>44162.520000000004</v>
      </c>
      <c r="K34" s="65">
        <f t="shared" si="3"/>
        <v>113.38014789924941</v>
      </c>
      <c r="L34" s="65">
        <f t="shared" si="4"/>
        <v>99.996648854270447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3959.47</v>
      </c>
      <c r="H35" s="66">
        <v>5382</v>
      </c>
      <c r="I35" s="66">
        <v>4028</v>
      </c>
      <c r="J35" s="66">
        <v>4027.58</v>
      </c>
      <c r="K35" s="66">
        <f t="shared" si="3"/>
        <v>101.72017972102327</v>
      </c>
      <c r="L35" s="66">
        <f t="shared" si="4"/>
        <v>99.989572989076464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34189.870000000003</v>
      </c>
      <c r="H36" s="66">
        <v>36851</v>
      </c>
      <c r="I36" s="66">
        <v>39991</v>
      </c>
      <c r="J36" s="66">
        <v>39990.19</v>
      </c>
      <c r="K36" s="66">
        <f t="shared" si="3"/>
        <v>116.96502502056894</v>
      </c>
      <c r="L36" s="66">
        <f t="shared" si="4"/>
        <v>99.997974544272466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526.5</v>
      </c>
      <c r="H37" s="66">
        <v>794</v>
      </c>
      <c r="I37" s="66">
        <v>94</v>
      </c>
      <c r="J37" s="66">
        <v>93.75</v>
      </c>
      <c r="K37" s="66">
        <f t="shared" si="3"/>
        <v>17.806267806267805</v>
      </c>
      <c r="L37" s="66">
        <f t="shared" si="4"/>
        <v>99.734042553191486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275</v>
      </c>
      <c r="H38" s="66">
        <v>751</v>
      </c>
      <c r="I38" s="66">
        <v>51</v>
      </c>
      <c r="J38" s="66">
        <v>51</v>
      </c>
      <c r="K38" s="66">
        <f t="shared" si="3"/>
        <v>18.545454545454547</v>
      </c>
      <c r="L38" s="66">
        <f t="shared" si="4"/>
        <v>100</v>
      </c>
    </row>
    <row r="39" spans="2:12" x14ac:dyDescent="0.25">
      <c r="B39" s="65"/>
      <c r="C39" s="65"/>
      <c r="D39" s="65" t="s">
        <v>95</v>
      </c>
      <c r="E39" s="65"/>
      <c r="F39" s="65" t="s">
        <v>96</v>
      </c>
      <c r="G39" s="65">
        <f>G40+G41+G42+G43+G44</f>
        <v>17120.18</v>
      </c>
      <c r="H39" s="65">
        <f>H40+H41+H42+H43+H44</f>
        <v>19083</v>
      </c>
      <c r="I39" s="65">
        <f>I40+I41+I42+I43+I44</f>
        <v>15141</v>
      </c>
      <c r="J39" s="65">
        <f>J40+J41+J42+J43+J44</f>
        <v>14900.11</v>
      </c>
      <c r="K39" s="65">
        <f t="shared" si="3"/>
        <v>87.032437743061109</v>
      </c>
      <c r="L39" s="65">
        <f t="shared" si="4"/>
        <v>98.409021861171652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13518.62</v>
      </c>
      <c r="H40" s="66">
        <v>14872</v>
      </c>
      <c r="I40" s="66">
        <v>13327</v>
      </c>
      <c r="J40" s="66">
        <v>13087.35</v>
      </c>
      <c r="K40" s="66">
        <f t="shared" si="3"/>
        <v>96.809807509938139</v>
      </c>
      <c r="L40" s="66">
        <f t="shared" si="4"/>
        <v>98.201770841149539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1979.59</v>
      </c>
      <c r="H41" s="66">
        <v>2221</v>
      </c>
      <c r="I41" s="66">
        <v>1638</v>
      </c>
      <c r="J41" s="66">
        <v>1637.68</v>
      </c>
      <c r="K41" s="66">
        <f t="shared" si="3"/>
        <v>82.728241706616018</v>
      </c>
      <c r="L41" s="66">
        <f t="shared" si="4"/>
        <v>99.980463980463981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114.5</v>
      </c>
      <c r="H42" s="66">
        <v>398</v>
      </c>
      <c r="I42" s="66">
        <v>34</v>
      </c>
      <c r="J42" s="66">
        <v>33.81</v>
      </c>
      <c r="K42" s="66">
        <f t="shared" si="3"/>
        <v>29.528384279475983</v>
      </c>
      <c r="L42" s="66">
        <f t="shared" si="4"/>
        <v>99.441176470588232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1242.47</v>
      </c>
      <c r="H43" s="66">
        <v>1327</v>
      </c>
      <c r="I43" s="66">
        <v>142</v>
      </c>
      <c r="J43" s="66">
        <v>141.27000000000001</v>
      </c>
      <c r="K43" s="66">
        <f t="shared" si="3"/>
        <v>11.37009344290003</v>
      </c>
      <c r="L43" s="66">
        <f t="shared" si="4"/>
        <v>99.485915492957744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265</v>
      </c>
      <c r="H44" s="66">
        <v>265</v>
      </c>
      <c r="I44" s="66">
        <v>0</v>
      </c>
      <c r="J44" s="66">
        <v>0</v>
      </c>
      <c r="K44" s="66">
        <f t="shared" si="3"/>
        <v>0</v>
      </c>
      <c r="L44" s="66" t="e">
        <f t="shared" si="4"/>
        <v>#DIV/0!</v>
      </c>
    </row>
    <row r="45" spans="2:12" x14ac:dyDescent="0.25">
      <c r="B45" s="65"/>
      <c r="C45" s="65"/>
      <c r="D45" s="65" t="s">
        <v>107</v>
      </c>
      <c r="E45" s="65"/>
      <c r="F45" s="65" t="s">
        <v>108</v>
      </c>
      <c r="G45" s="65">
        <f>G46+G47+G48+G49+G50+G51+G52+G53+G54</f>
        <v>199613.68999999997</v>
      </c>
      <c r="H45" s="65">
        <f>H46+H47+H48+H49+H50+H51+H52+H53+H54</f>
        <v>184234</v>
      </c>
      <c r="I45" s="65">
        <f>I46+I47+I48+I49+I50+I51+I52+I53+I54</f>
        <v>220873</v>
      </c>
      <c r="J45" s="65">
        <f>J46+J47+J48+J49+J50+J51+J52+J53+J54</f>
        <v>220844.93999999997</v>
      </c>
      <c r="K45" s="65">
        <f t="shared" si="3"/>
        <v>110.63616929279752</v>
      </c>
      <c r="L45" s="65">
        <f t="shared" si="4"/>
        <v>99.987295866855618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20974.48</v>
      </c>
      <c r="H46" s="66">
        <v>24493</v>
      </c>
      <c r="I46" s="66">
        <v>25656</v>
      </c>
      <c r="J46" s="66">
        <v>25655.16</v>
      </c>
      <c r="K46" s="66">
        <f t="shared" si="3"/>
        <v>122.31607172144435</v>
      </c>
      <c r="L46" s="66">
        <f t="shared" si="4"/>
        <v>99.996725912067348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2499.23</v>
      </c>
      <c r="H47" s="66">
        <v>2654</v>
      </c>
      <c r="I47" s="66">
        <v>2539</v>
      </c>
      <c r="J47" s="66">
        <v>2538.9899999999998</v>
      </c>
      <c r="K47" s="66">
        <f t="shared" si="3"/>
        <v>101.59088999411819</v>
      </c>
      <c r="L47" s="66">
        <f t="shared" si="4"/>
        <v>99.999606144151244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980</v>
      </c>
      <c r="H48" s="66">
        <v>300</v>
      </c>
      <c r="I48" s="66">
        <v>100</v>
      </c>
      <c r="J48" s="66">
        <v>100</v>
      </c>
      <c r="K48" s="66">
        <f t="shared" si="3"/>
        <v>10.204081632653061</v>
      </c>
      <c r="L48" s="66">
        <f t="shared" si="4"/>
        <v>100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279.04000000000002</v>
      </c>
      <c r="H49" s="66">
        <v>750</v>
      </c>
      <c r="I49" s="66">
        <v>209</v>
      </c>
      <c r="J49" s="66">
        <v>208.23</v>
      </c>
      <c r="K49" s="66">
        <f t="shared" si="3"/>
        <v>74.623709862385311</v>
      </c>
      <c r="L49" s="66">
        <f t="shared" si="4"/>
        <v>99.631578947368425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7656.42</v>
      </c>
      <c r="H50" s="66">
        <v>8627</v>
      </c>
      <c r="I50" s="66">
        <v>7811</v>
      </c>
      <c r="J50" s="66">
        <v>7810.86</v>
      </c>
      <c r="K50" s="66">
        <f t="shared" si="3"/>
        <v>102.01713072166888</v>
      </c>
      <c r="L50" s="66">
        <f t="shared" si="4"/>
        <v>99.998207655869933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2349.7800000000002</v>
      </c>
      <c r="H51" s="66">
        <v>2220</v>
      </c>
      <c r="I51" s="66">
        <v>1920</v>
      </c>
      <c r="J51" s="66">
        <v>1920</v>
      </c>
      <c r="K51" s="66">
        <f t="shared" si="3"/>
        <v>81.709777085514375</v>
      </c>
      <c r="L51" s="66">
        <f t="shared" si="4"/>
        <v>100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163556.84</v>
      </c>
      <c r="H52" s="66">
        <v>143672</v>
      </c>
      <c r="I52" s="66">
        <v>181746</v>
      </c>
      <c r="J52" s="66">
        <v>181728.18</v>
      </c>
      <c r="K52" s="66">
        <f t="shared" si="3"/>
        <v>111.11010704290936</v>
      </c>
      <c r="L52" s="66">
        <f t="shared" si="4"/>
        <v>99.990195107457666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246.38</v>
      </c>
      <c r="H53" s="66">
        <v>191</v>
      </c>
      <c r="I53" s="66">
        <v>215</v>
      </c>
      <c r="J53" s="66">
        <v>214.02</v>
      </c>
      <c r="K53" s="66">
        <f t="shared" si="3"/>
        <v>86.865817030603139</v>
      </c>
      <c r="L53" s="66">
        <f t="shared" si="4"/>
        <v>99.544186046511626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1071.52</v>
      </c>
      <c r="H54" s="66">
        <v>1327</v>
      </c>
      <c r="I54" s="66">
        <v>677</v>
      </c>
      <c r="J54" s="66">
        <v>669.5</v>
      </c>
      <c r="K54" s="66">
        <f t="shared" si="3"/>
        <v>62.481334926086305</v>
      </c>
      <c r="L54" s="66">
        <f t="shared" si="4"/>
        <v>98.892171344165433</v>
      </c>
    </row>
    <row r="55" spans="2:12" x14ac:dyDescent="0.25">
      <c r="B55" s="65"/>
      <c r="C55" s="65"/>
      <c r="D55" s="65" t="s">
        <v>127</v>
      </c>
      <c r="E55" s="65"/>
      <c r="F55" s="65" t="s">
        <v>128</v>
      </c>
      <c r="G55" s="65">
        <f>G56</f>
        <v>481.19</v>
      </c>
      <c r="H55" s="65">
        <f>H56</f>
        <v>300</v>
      </c>
      <c r="I55" s="65">
        <f>I56</f>
        <v>300</v>
      </c>
      <c r="J55" s="65">
        <f>J56</f>
        <v>248.65</v>
      </c>
      <c r="K55" s="65">
        <f t="shared" ref="K55:K73" si="5">(J55*100)/G55</f>
        <v>51.673974937135021</v>
      </c>
      <c r="L55" s="65">
        <f t="shared" ref="L55:L73" si="6">(J55*100)/I55</f>
        <v>82.88333333333334</v>
      </c>
    </row>
    <row r="56" spans="2:12" x14ac:dyDescent="0.25">
      <c r="B56" s="66"/>
      <c r="C56" s="66"/>
      <c r="D56" s="66"/>
      <c r="E56" s="66" t="s">
        <v>129</v>
      </c>
      <c r="F56" s="66" t="s">
        <v>130</v>
      </c>
      <c r="G56" s="66">
        <v>481.19</v>
      </c>
      <c r="H56" s="66">
        <v>300</v>
      </c>
      <c r="I56" s="66">
        <v>300</v>
      </c>
      <c r="J56" s="66">
        <v>248.65</v>
      </c>
      <c r="K56" s="66">
        <f t="shared" si="5"/>
        <v>51.673974937135021</v>
      </c>
      <c r="L56" s="66">
        <f t="shared" si="6"/>
        <v>82.88333333333334</v>
      </c>
    </row>
    <row r="57" spans="2:12" x14ac:dyDescent="0.25">
      <c r="B57" s="65"/>
      <c r="C57" s="65"/>
      <c r="D57" s="65" t="s">
        <v>131</v>
      </c>
      <c r="E57" s="65"/>
      <c r="F57" s="65" t="s">
        <v>132</v>
      </c>
      <c r="G57" s="65">
        <f>G58+G59+G60+G61+G62</f>
        <v>6515.83</v>
      </c>
      <c r="H57" s="65">
        <f>H58+H59+H60+H61+H62</f>
        <v>6558</v>
      </c>
      <c r="I57" s="65">
        <f>I58+I59+I60+I61+I62</f>
        <v>6558</v>
      </c>
      <c r="J57" s="65">
        <f>J58+J59+J60+J61+J62</f>
        <v>4402.59</v>
      </c>
      <c r="K57" s="65">
        <f t="shared" si="5"/>
        <v>67.567600750786937</v>
      </c>
      <c r="L57" s="65">
        <f t="shared" si="6"/>
        <v>67.133119853613906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425.43</v>
      </c>
      <c r="H58" s="66">
        <v>525</v>
      </c>
      <c r="I58" s="66">
        <v>525</v>
      </c>
      <c r="J58" s="66">
        <v>425.43</v>
      </c>
      <c r="K58" s="66">
        <f t="shared" si="5"/>
        <v>100</v>
      </c>
      <c r="L58" s="66">
        <f t="shared" si="6"/>
        <v>81.034285714285716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664</v>
      </c>
      <c r="H59" s="66">
        <v>1000</v>
      </c>
      <c r="I59" s="66">
        <v>1000</v>
      </c>
      <c r="J59" s="66">
        <v>800.79</v>
      </c>
      <c r="K59" s="66">
        <f t="shared" si="5"/>
        <v>120.60090361445783</v>
      </c>
      <c r="L59" s="66">
        <f t="shared" si="6"/>
        <v>80.078999999999994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1988</v>
      </c>
      <c r="H60" s="66">
        <v>2450</v>
      </c>
      <c r="I60" s="66">
        <v>2450</v>
      </c>
      <c r="J60" s="66">
        <v>2429.44</v>
      </c>
      <c r="K60" s="66">
        <f t="shared" si="5"/>
        <v>122.20523138832998</v>
      </c>
      <c r="L60" s="66">
        <f t="shared" si="6"/>
        <v>99.160816326530608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2638.4</v>
      </c>
      <c r="H61" s="66">
        <v>1654</v>
      </c>
      <c r="I61" s="66">
        <v>1654</v>
      </c>
      <c r="J61" s="66">
        <v>90.63</v>
      </c>
      <c r="K61" s="66">
        <f t="shared" si="5"/>
        <v>3.4350363856882957</v>
      </c>
      <c r="L61" s="66">
        <f t="shared" si="6"/>
        <v>5.47944377267231</v>
      </c>
    </row>
    <row r="62" spans="2:12" x14ac:dyDescent="0.25">
      <c r="B62" s="66"/>
      <c r="C62" s="66"/>
      <c r="D62" s="66"/>
      <c r="E62" s="66" t="s">
        <v>141</v>
      </c>
      <c r="F62" s="66" t="s">
        <v>132</v>
      </c>
      <c r="G62" s="66">
        <v>800</v>
      </c>
      <c r="H62" s="66">
        <v>929</v>
      </c>
      <c r="I62" s="66">
        <v>929</v>
      </c>
      <c r="J62" s="66">
        <v>656.3</v>
      </c>
      <c r="K62" s="66">
        <f t="shared" si="5"/>
        <v>82.037499999999994</v>
      </c>
      <c r="L62" s="66">
        <f t="shared" si="6"/>
        <v>70.645855758880515</v>
      </c>
    </row>
    <row r="63" spans="2:12" x14ac:dyDescent="0.25">
      <c r="B63" s="65"/>
      <c r="C63" s="65" t="s">
        <v>142</v>
      </c>
      <c r="D63" s="65"/>
      <c r="E63" s="65"/>
      <c r="F63" s="65" t="s">
        <v>143</v>
      </c>
      <c r="G63" s="65">
        <f>G64+G66</f>
        <v>826.24</v>
      </c>
      <c r="H63" s="65">
        <f>H64+H66</f>
        <v>1052</v>
      </c>
      <c r="I63" s="65">
        <f>I64+I66</f>
        <v>1103</v>
      </c>
      <c r="J63" s="65">
        <f>J64+J66</f>
        <v>1101.1600000000001</v>
      </c>
      <c r="K63" s="65">
        <f t="shared" si="5"/>
        <v>133.27362509682416</v>
      </c>
      <c r="L63" s="65">
        <f t="shared" si="6"/>
        <v>99.833182230281054</v>
      </c>
    </row>
    <row r="64" spans="2:12" x14ac:dyDescent="0.25">
      <c r="B64" s="65"/>
      <c r="C64" s="65"/>
      <c r="D64" s="65" t="s">
        <v>144</v>
      </c>
      <c r="E64" s="65"/>
      <c r="F64" s="65" t="s">
        <v>145</v>
      </c>
      <c r="G64" s="65">
        <f>G65</f>
        <v>186.34</v>
      </c>
      <c r="H64" s="65">
        <f>H65</f>
        <v>98</v>
      </c>
      <c r="I64" s="65">
        <f>I65</f>
        <v>98</v>
      </c>
      <c r="J64" s="65">
        <f>J65</f>
        <v>96.44</v>
      </c>
      <c r="K64" s="65">
        <f t="shared" si="5"/>
        <v>51.754856713534402</v>
      </c>
      <c r="L64" s="65">
        <f t="shared" si="6"/>
        <v>98.408163265306129</v>
      </c>
    </row>
    <row r="65" spans="2:12" x14ac:dyDescent="0.25">
      <c r="B65" s="66"/>
      <c r="C65" s="66"/>
      <c r="D65" s="66"/>
      <c r="E65" s="66" t="s">
        <v>146</v>
      </c>
      <c r="F65" s="66" t="s">
        <v>147</v>
      </c>
      <c r="G65" s="66">
        <v>186.34</v>
      </c>
      <c r="H65" s="66">
        <v>98</v>
      </c>
      <c r="I65" s="66">
        <v>98</v>
      </c>
      <c r="J65" s="66">
        <v>96.44</v>
      </c>
      <c r="K65" s="66">
        <f t="shared" si="5"/>
        <v>51.754856713534402</v>
      </c>
      <c r="L65" s="66">
        <f t="shared" si="6"/>
        <v>98.408163265306129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639.9</v>
      </c>
      <c r="H66" s="65">
        <f>H67</f>
        <v>954</v>
      </c>
      <c r="I66" s="65">
        <f>I67</f>
        <v>1005</v>
      </c>
      <c r="J66" s="65">
        <f>J67</f>
        <v>1004.72</v>
      </c>
      <c r="K66" s="65">
        <f t="shared" si="5"/>
        <v>157.0120331301766</v>
      </c>
      <c r="L66" s="65">
        <f t="shared" si="6"/>
        <v>99.972139303482592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639.9</v>
      </c>
      <c r="H67" s="66">
        <v>954</v>
      </c>
      <c r="I67" s="66">
        <v>1005</v>
      </c>
      <c r="J67" s="66">
        <v>1004.72</v>
      </c>
      <c r="K67" s="66">
        <f t="shared" si="5"/>
        <v>157.0120331301766</v>
      </c>
      <c r="L67" s="66">
        <f t="shared" si="6"/>
        <v>99.972139303482592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</f>
        <v>3066.02</v>
      </c>
      <c r="H68" s="65">
        <f>H69</f>
        <v>3097</v>
      </c>
      <c r="I68" s="65">
        <f>I69</f>
        <v>3097</v>
      </c>
      <c r="J68" s="65">
        <f>J69</f>
        <v>3095.92</v>
      </c>
      <c r="K68" s="65">
        <f t="shared" si="5"/>
        <v>100.97520564118956</v>
      </c>
      <c r="L68" s="65">
        <f t="shared" si="6"/>
        <v>99.965127542783335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G70+G72</f>
        <v>3066.02</v>
      </c>
      <c r="H69" s="65">
        <f>H70+H72</f>
        <v>3097</v>
      </c>
      <c r="I69" s="65">
        <f>I70+I72</f>
        <v>3097</v>
      </c>
      <c r="J69" s="65">
        <f>J70+J72</f>
        <v>3095.92</v>
      </c>
      <c r="K69" s="65">
        <f t="shared" si="5"/>
        <v>100.97520564118956</v>
      </c>
      <c r="L69" s="65">
        <f t="shared" si="6"/>
        <v>99.965127542783335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</f>
        <v>60</v>
      </c>
      <c r="H70" s="65">
        <f>H71</f>
        <v>0</v>
      </c>
      <c r="I70" s="65">
        <f>I71</f>
        <v>0</v>
      </c>
      <c r="J70" s="65">
        <f>J71</f>
        <v>0</v>
      </c>
      <c r="K70" s="65">
        <f t="shared" si="5"/>
        <v>0</v>
      </c>
      <c r="L70" s="65" t="e">
        <f t="shared" si="6"/>
        <v>#DIV/0!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60</v>
      </c>
      <c r="H71" s="66">
        <v>0</v>
      </c>
      <c r="I71" s="66">
        <v>0</v>
      </c>
      <c r="J71" s="66">
        <v>0</v>
      </c>
      <c r="K71" s="66">
        <f t="shared" si="5"/>
        <v>0</v>
      </c>
      <c r="L71" s="66" t="e">
        <f t="shared" si="6"/>
        <v>#DIV/0!</v>
      </c>
    </row>
    <row r="72" spans="2:12" x14ac:dyDescent="0.25">
      <c r="B72" s="65"/>
      <c r="C72" s="65"/>
      <c r="D72" s="65" t="s">
        <v>160</v>
      </c>
      <c r="E72" s="65"/>
      <c r="F72" s="65" t="s">
        <v>161</v>
      </c>
      <c r="G72" s="65">
        <f>G73</f>
        <v>3006.02</v>
      </c>
      <c r="H72" s="65">
        <f>H73</f>
        <v>3097</v>
      </c>
      <c r="I72" s="65">
        <f>I73</f>
        <v>3097</v>
      </c>
      <c r="J72" s="65">
        <f>J73</f>
        <v>3095.92</v>
      </c>
      <c r="K72" s="65">
        <f t="shared" si="5"/>
        <v>102.99066539810114</v>
      </c>
      <c r="L72" s="65">
        <f t="shared" si="6"/>
        <v>99.965127542783335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3006.02</v>
      </c>
      <c r="H73" s="66">
        <v>3097</v>
      </c>
      <c r="I73" s="66">
        <v>3097</v>
      </c>
      <c r="J73" s="66">
        <v>3095.92</v>
      </c>
      <c r="K73" s="66">
        <f t="shared" si="5"/>
        <v>102.99066539810114</v>
      </c>
      <c r="L73" s="66">
        <f t="shared" si="6"/>
        <v>99.965127542783335</v>
      </c>
    </row>
    <row r="74" spans="2:12" x14ac:dyDescent="0.25">
      <c r="B74" s="65"/>
      <c r="C74" s="66"/>
      <c r="D74" s="67"/>
      <c r="E74" s="68"/>
      <c r="F74" s="8"/>
      <c r="G74" s="65"/>
      <c r="H74" s="65"/>
      <c r="I74" s="65"/>
      <c r="J74" s="65"/>
      <c r="K74" s="70"/>
      <c r="L74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B17" sqref="B17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1339603.4000000001</v>
      </c>
      <c r="D6" s="71">
        <f>D7+D9</f>
        <v>1609474</v>
      </c>
      <c r="E6" s="71">
        <f>E7+E9</f>
        <v>1609188</v>
      </c>
      <c r="F6" s="71">
        <f>F7+F9</f>
        <v>1606632</v>
      </c>
      <c r="G6" s="72">
        <f t="shared" ref="G6:G15" si="0">(F6*100)/C6</f>
        <v>119.93340715617771</v>
      </c>
      <c r="H6" s="72">
        <f t="shared" ref="H6:H15" si="1">(F6*100)/E6</f>
        <v>99.841162126488641</v>
      </c>
    </row>
    <row r="7" spans="1:8" x14ac:dyDescent="0.25">
      <c r="A7"/>
      <c r="B7" s="8" t="s">
        <v>164</v>
      </c>
      <c r="C7" s="71">
        <f>C8</f>
        <v>1339469.04</v>
      </c>
      <c r="D7" s="71">
        <f>D8</f>
        <v>1608974</v>
      </c>
      <c r="E7" s="71">
        <f>E8</f>
        <v>1608688</v>
      </c>
      <c r="F7" s="71">
        <f>F8</f>
        <v>1606366.39</v>
      </c>
      <c r="G7" s="72">
        <f t="shared" si="0"/>
        <v>119.92560798568364</v>
      </c>
      <c r="H7" s="72">
        <f t="shared" si="1"/>
        <v>99.855683016221917</v>
      </c>
    </row>
    <row r="8" spans="1:8" x14ac:dyDescent="0.25">
      <c r="A8"/>
      <c r="B8" s="16" t="s">
        <v>165</v>
      </c>
      <c r="C8" s="73">
        <v>1339469.04</v>
      </c>
      <c r="D8" s="73">
        <v>1608974</v>
      </c>
      <c r="E8" s="73">
        <v>1608688</v>
      </c>
      <c r="F8" s="74">
        <v>1606366.39</v>
      </c>
      <c r="G8" s="70">
        <f t="shared" si="0"/>
        <v>119.92560798568364</v>
      </c>
      <c r="H8" s="70">
        <f t="shared" si="1"/>
        <v>99.855683016221917</v>
      </c>
    </row>
    <row r="9" spans="1:8" x14ac:dyDescent="0.25">
      <c r="A9"/>
      <c r="B9" s="8" t="s">
        <v>166</v>
      </c>
      <c r="C9" s="71">
        <f>C10</f>
        <v>134.36000000000001</v>
      </c>
      <c r="D9" s="71">
        <f>D10</f>
        <v>500</v>
      </c>
      <c r="E9" s="71">
        <f>E10</f>
        <v>500</v>
      </c>
      <c r="F9" s="71">
        <f>F10</f>
        <v>265.61</v>
      </c>
      <c r="G9" s="72">
        <f t="shared" si="0"/>
        <v>197.6853230128014</v>
      </c>
      <c r="H9" s="72">
        <f t="shared" si="1"/>
        <v>53.122</v>
      </c>
    </row>
    <row r="10" spans="1:8" x14ac:dyDescent="0.25">
      <c r="A10"/>
      <c r="B10" s="16" t="s">
        <v>167</v>
      </c>
      <c r="C10" s="73">
        <v>134.36000000000001</v>
      </c>
      <c r="D10" s="73">
        <v>500</v>
      </c>
      <c r="E10" s="73">
        <v>500</v>
      </c>
      <c r="F10" s="74">
        <v>265.61</v>
      </c>
      <c r="G10" s="70">
        <f t="shared" si="0"/>
        <v>197.6853230128014</v>
      </c>
      <c r="H10" s="70">
        <f t="shared" si="1"/>
        <v>53.122</v>
      </c>
    </row>
    <row r="11" spans="1:8" x14ac:dyDescent="0.25">
      <c r="B11" s="8" t="s">
        <v>32</v>
      </c>
      <c r="C11" s="75">
        <f>C12+C14</f>
        <v>1339860.3400000001</v>
      </c>
      <c r="D11" s="75">
        <f>D12+D14</f>
        <v>1609474</v>
      </c>
      <c r="E11" s="75">
        <f>E12+E14</f>
        <v>1609188</v>
      </c>
      <c r="F11" s="75">
        <f>F12+F14</f>
        <v>1606626.8399999999</v>
      </c>
      <c r="G11" s="72">
        <f t="shared" si="0"/>
        <v>119.91002286103938</v>
      </c>
      <c r="H11" s="72">
        <f t="shared" si="1"/>
        <v>99.840841467870746</v>
      </c>
    </row>
    <row r="12" spans="1:8" x14ac:dyDescent="0.25">
      <c r="A12"/>
      <c r="B12" s="8" t="s">
        <v>164</v>
      </c>
      <c r="C12" s="75">
        <f>C13</f>
        <v>1339469.04</v>
      </c>
      <c r="D12" s="75">
        <f>D13</f>
        <v>1608974</v>
      </c>
      <c r="E12" s="75">
        <f>E13</f>
        <v>1608688</v>
      </c>
      <c r="F12" s="75">
        <f>F13</f>
        <v>1606366.39</v>
      </c>
      <c r="G12" s="72">
        <f t="shared" si="0"/>
        <v>119.92560798568364</v>
      </c>
      <c r="H12" s="72">
        <f t="shared" si="1"/>
        <v>99.855683016221917</v>
      </c>
    </row>
    <row r="13" spans="1:8" x14ac:dyDescent="0.25">
      <c r="A13"/>
      <c r="B13" s="16" t="s">
        <v>165</v>
      </c>
      <c r="C13" s="73">
        <v>1339469.04</v>
      </c>
      <c r="D13" s="73">
        <v>1608974</v>
      </c>
      <c r="E13" s="76">
        <v>1608688</v>
      </c>
      <c r="F13" s="74">
        <v>1606366.39</v>
      </c>
      <c r="G13" s="70">
        <f t="shared" si="0"/>
        <v>119.92560798568364</v>
      </c>
      <c r="H13" s="70">
        <f t="shared" si="1"/>
        <v>99.855683016221917</v>
      </c>
    </row>
    <row r="14" spans="1:8" x14ac:dyDescent="0.25">
      <c r="A14"/>
      <c r="B14" s="8" t="s">
        <v>166</v>
      </c>
      <c r="C14" s="75">
        <f>C15</f>
        <v>391.3</v>
      </c>
      <c r="D14" s="75">
        <f>D15</f>
        <v>500</v>
      </c>
      <c r="E14" s="75">
        <f>E15</f>
        <v>500</v>
      </c>
      <c r="F14" s="75">
        <f>F15</f>
        <v>260.45</v>
      </c>
      <c r="G14" s="72">
        <f t="shared" si="0"/>
        <v>66.560184002044466</v>
      </c>
      <c r="H14" s="72">
        <f t="shared" si="1"/>
        <v>52.09</v>
      </c>
    </row>
    <row r="15" spans="1:8" x14ac:dyDescent="0.25">
      <c r="A15"/>
      <c r="B15" s="16" t="s">
        <v>167</v>
      </c>
      <c r="C15" s="73">
        <v>391.3</v>
      </c>
      <c r="D15" s="73">
        <v>500</v>
      </c>
      <c r="E15" s="76">
        <v>500</v>
      </c>
      <c r="F15" s="74">
        <v>260.45</v>
      </c>
      <c r="G15" s="70">
        <f t="shared" si="0"/>
        <v>66.560184002044466</v>
      </c>
      <c r="H15" s="70">
        <f t="shared" si="1"/>
        <v>52.09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E12" sqref="E12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1339860.3400000001</v>
      </c>
      <c r="D6" s="75">
        <f t="shared" si="0"/>
        <v>1609474</v>
      </c>
      <c r="E6" s="75">
        <f t="shared" si="0"/>
        <v>1609188</v>
      </c>
      <c r="F6" s="75">
        <f t="shared" si="0"/>
        <v>1606626.84</v>
      </c>
      <c r="G6" s="70">
        <f>(F6*100)/C6</f>
        <v>119.91002286103938</v>
      </c>
      <c r="H6" s="70">
        <f>(F6*100)/E6</f>
        <v>99.840841467870746</v>
      </c>
    </row>
    <row r="7" spans="2:8" x14ac:dyDescent="0.25">
      <c r="B7" s="8" t="s">
        <v>168</v>
      </c>
      <c r="C7" s="75">
        <f t="shared" si="0"/>
        <v>1339860.3400000001</v>
      </c>
      <c r="D7" s="75">
        <f t="shared" si="0"/>
        <v>1609474</v>
      </c>
      <c r="E7" s="75">
        <f t="shared" si="0"/>
        <v>1609188</v>
      </c>
      <c r="F7" s="75">
        <f t="shared" si="0"/>
        <v>1606626.84</v>
      </c>
      <c r="G7" s="70">
        <f>(F7*100)/C7</f>
        <v>119.91002286103938</v>
      </c>
      <c r="H7" s="70">
        <f>(F7*100)/E7</f>
        <v>99.840841467870746</v>
      </c>
    </row>
    <row r="8" spans="2:8" x14ac:dyDescent="0.25">
      <c r="B8" s="11" t="s">
        <v>169</v>
      </c>
      <c r="C8" s="73">
        <v>1339860.3400000001</v>
      </c>
      <c r="D8" s="73">
        <v>1609474</v>
      </c>
      <c r="E8" s="73">
        <v>1609188</v>
      </c>
      <c r="F8" s="74">
        <v>1606626.84</v>
      </c>
      <c r="G8" s="70">
        <f>(F8*100)/C8</f>
        <v>119.91002286103938</v>
      </c>
      <c r="H8" s="70">
        <f>(F8*100)/E8</f>
        <v>99.840841467870746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9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170</v>
      </c>
      <c r="C1" s="39"/>
    </row>
    <row r="2" spans="1:6" ht="15" customHeight="1" x14ac:dyDescent="0.2">
      <c r="A2" s="41" t="s">
        <v>34</v>
      </c>
      <c r="B2" s="42" t="s">
        <v>171</v>
      </c>
      <c r="C2" s="39"/>
    </row>
    <row r="3" spans="1:6" s="39" customFormat="1" ht="43.5" customHeight="1" x14ac:dyDescent="0.2">
      <c r="A3" s="43" t="s">
        <v>35</v>
      </c>
      <c r="B3" s="37" t="s">
        <v>172</v>
      </c>
    </row>
    <row r="4" spans="1:6" s="39" customFormat="1" x14ac:dyDescent="0.2">
      <c r="A4" s="43" t="s">
        <v>36</v>
      </c>
      <c r="B4" s="44" t="s">
        <v>173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174</v>
      </c>
      <c r="B7" s="46"/>
      <c r="C7" s="77">
        <f>C17+C61</f>
        <v>1608974</v>
      </c>
      <c r="D7" s="77">
        <f>D17+D61</f>
        <v>1608688</v>
      </c>
      <c r="E7" s="77">
        <f>E17+E61</f>
        <v>1606366.39</v>
      </c>
      <c r="F7" s="77">
        <f>(E7*100)/D7</f>
        <v>99.855683016221917</v>
      </c>
    </row>
    <row r="8" spans="1:6" x14ac:dyDescent="0.2">
      <c r="A8" s="47" t="s">
        <v>68</v>
      </c>
      <c r="B8" s="46"/>
      <c r="C8" s="77">
        <f>C71+C75</f>
        <v>500</v>
      </c>
      <c r="D8" s="77">
        <f>D71+D75</f>
        <v>500</v>
      </c>
      <c r="E8" s="77">
        <f>E71+E75</f>
        <v>260.45</v>
      </c>
      <c r="F8" s="77">
        <f>(E8*100)/D8</f>
        <v>52.09</v>
      </c>
    </row>
    <row r="9" spans="1:6" s="57" customFormat="1" x14ac:dyDescent="0.2"/>
    <row r="10" spans="1:6" ht="39" thickBot="1" x14ac:dyDescent="0.25">
      <c r="A10" s="47"/>
      <c r="B10" s="47" t="s">
        <v>175</v>
      </c>
      <c r="C10" s="47" t="s">
        <v>43</v>
      </c>
      <c r="D10" s="47" t="s">
        <v>176</v>
      </c>
      <c r="E10" s="47" t="s">
        <v>177</v>
      </c>
      <c r="F10" s="47" t="s">
        <v>178</v>
      </c>
    </row>
    <row r="11" spans="1:6" x14ac:dyDescent="0.2">
      <c r="A11" s="49" t="s">
        <v>50</v>
      </c>
      <c r="B11" s="50" t="s">
        <v>51</v>
      </c>
      <c r="C11" s="80">
        <f t="shared" ref="C11:E13" si="0">C12</f>
        <v>0</v>
      </c>
      <c r="D11" s="80">
        <f t="shared" si="0"/>
        <v>0</v>
      </c>
      <c r="E11" s="80">
        <f t="shared" si="0"/>
        <v>265.61</v>
      </c>
      <c r="F11" s="81" t="e">
        <f>(E11*100)/D11</f>
        <v>#DIV/0!</v>
      </c>
    </row>
    <row r="12" spans="1:6" x14ac:dyDescent="0.2">
      <c r="A12" s="51" t="s">
        <v>52</v>
      </c>
      <c r="B12" s="52" t="s">
        <v>53</v>
      </c>
      <c r="C12" s="82">
        <f t="shared" si="0"/>
        <v>0</v>
      </c>
      <c r="D12" s="82">
        <f t="shared" si="0"/>
        <v>0</v>
      </c>
      <c r="E12" s="82">
        <f t="shared" si="0"/>
        <v>265.61</v>
      </c>
      <c r="F12" s="81" t="e">
        <f>(E12*100)/D12</f>
        <v>#DIV/0!</v>
      </c>
    </row>
    <row r="13" spans="1:6" x14ac:dyDescent="0.2">
      <c r="A13" s="53" t="s">
        <v>54</v>
      </c>
      <c r="B13" s="54" t="s">
        <v>55</v>
      </c>
      <c r="C13" s="83">
        <f t="shared" si="0"/>
        <v>0</v>
      </c>
      <c r="D13" s="83">
        <f t="shared" si="0"/>
        <v>0</v>
      </c>
      <c r="E13" s="83">
        <f t="shared" si="0"/>
        <v>265.61</v>
      </c>
      <c r="F13" s="83" t="e">
        <f>(E13*100)/D13</f>
        <v>#DIV/0!</v>
      </c>
    </row>
    <row r="14" spans="1:6" ht="13.5" thickTop="1" x14ac:dyDescent="0.2">
      <c r="A14" s="55" t="s">
        <v>56</v>
      </c>
      <c r="B14" s="56" t="s">
        <v>57</v>
      </c>
      <c r="C14" s="84">
        <v>0</v>
      </c>
      <c r="D14" s="84">
        <v>0</v>
      </c>
      <c r="E14" s="84">
        <v>265.61</v>
      </c>
      <c r="F14" s="84"/>
    </row>
    <row r="15" spans="1:6" x14ac:dyDescent="0.2">
      <c r="A15" s="48" t="s">
        <v>68</v>
      </c>
      <c r="B15" s="48" t="s">
        <v>179</v>
      </c>
      <c r="C15" s="78"/>
      <c r="D15" s="78"/>
      <c r="E15" s="78"/>
      <c r="F15" s="79" t="e">
        <f>(E15*100)/D15</f>
        <v>#DIV/0!</v>
      </c>
    </row>
    <row r="16" spans="1:6" ht="39" thickBot="1" x14ac:dyDescent="0.25">
      <c r="A16" s="47" t="s">
        <v>180</v>
      </c>
      <c r="B16" s="47" t="s">
        <v>181</v>
      </c>
      <c r="C16" s="47" t="s">
        <v>43</v>
      </c>
      <c r="D16" s="47" t="s">
        <v>176</v>
      </c>
      <c r="E16" s="47" t="s">
        <v>177</v>
      </c>
      <c r="F16" s="47" t="s">
        <v>178</v>
      </c>
    </row>
    <row r="17" spans="1:6" ht="13.5" thickBot="1" x14ac:dyDescent="0.25">
      <c r="A17" s="49" t="s">
        <v>66</v>
      </c>
      <c r="B17" s="50" t="s">
        <v>67</v>
      </c>
      <c r="C17" s="80">
        <f>C18+C26+C56</f>
        <v>1605877</v>
      </c>
      <c r="D17" s="80">
        <f>D18+D26+D56</f>
        <v>1605591</v>
      </c>
      <c r="E17" s="80">
        <f>E18+E26+E56</f>
        <v>1603270.47</v>
      </c>
      <c r="F17" s="81">
        <f>(E17*100)/D17</f>
        <v>99.855471910343297</v>
      </c>
    </row>
    <row r="18" spans="1:6" ht="13.5" thickBot="1" x14ac:dyDescent="0.25">
      <c r="A18" s="51" t="s">
        <v>68</v>
      </c>
      <c r="B18" s="52" t="s">
        <v>69</v>
      </c>
      <c r="C18" s="82">
        <f>C19+C22+C24</f>
        <v>1351372</v>
      </c>
      <c r="D18" s="82">
        <f>D19+D22+D24</f>
        <v>1317952</v>
      </c>
      <c r="E18" s="82">
        <f>E19+E22+E24</f>
        <v>1317870.95</v>
      </c>
      <c r="F18" s="81">
        <f>(E18*100)/D18</f>
        <v>99.993850307143205</v>
      </c>
    </row>
    <row r="19" spans="1:6" x14ac:dyDescent="0.2">
      <c r="A19" s="53" t="s">
        <v>70</v>
      </c>
      <c r="B19" s="54" t="s">
        <v>71</v>
      </c>
      <c r="C19" s="83">
        <f>C20+C21</f>
        <v>1140845</v>
      </c>
      <c r="D19" s="83">
        <f>D20+D21</f>
        <v>1114365</v>
      </c>
      <c r="E19" s="83">
        <f>E20+E21</f>
        <v>1114345.6299999999</v>
      </c>
      <c r="F19" s="83">
        <f>(E19*100)/D19</f>
        <v>99.998261790346959</v>
      </c>
    </row>
    <row r="20" spans="1:6" x14ac:dyDescent="0.2">
      <c r="A20" s="55" t="s">
        <v>72</v>
      </c>
      <c r="B20" s="56" t="s">
        <v>73</v>
      </c>
      <c r="C20" s="84">
        <v>1107795</v>
      </c>
      <c r="D20" s="84">
        <v>1086625</v>
      </c>
      <c r="E20" s="84">
        <v>1086610.1399999999</v>
      </c>
      <c r="F20" s="84"/>
    </row>
    <row r="21" spans="1:6" x14ac:dyDescent="0.2">
      <c r="A21" s="55" t="s">
        <v>74</v>
      </c>
      <c r="B21" s="56" t="s">
        <v>75</v>
      </c>
      <c r="C21" s="84">
        <v>33050</v>
      </c>
      <c r="D21" s="84">
        <v>27740</v>
      </c>
      <c r="E21" s="84">
        <v>27735.49</v>
      </c>
      <c r="F21" s="84"/>
    </row>
    <row r="22" spans="1:6" x14ac:dyDescent="0.2">
      <c r="A22" s="53" t="s">
        <v>76</v>
      </c>
      <c r="B22" s="54" t="s">
        <v>77</v>
      </c>
      <c r="C22" s="83">
        <f>C23</f>
        <v>30000</v>
      </c>
      <c r="D22" s="83">
        <f>D23</f>
        <v>31200</v>
      </c>
      <c r="E22" s="83">
        <f>E23</f>
        <v>31196.09</v>
      </c>
      <c r="F22" s="83">
        <f>(E22*100)/D22</f>
        <v>99.987467948717949</v>
      </c>
    </row>
    <row r="23" spans="1:6" x14ac:dyDescent="0.2">
      <c r="A23" s="55" t="s">
        <v>78</v>
      </c>
      <c r="B23" s="56" t="s">
        <v>77</v>
      </c>
      <c r="C23" s="84">
        <v>30000</v>
      </c>
      <c r="D23" s="84">
        <v>31200</v>
      </c>
      <c r="E23" s="84">
        <v>31196.09</v>
      </c>
      <c r="F23" s="84"/>
    </row>
    <row r="24" spans="1:6" x14ac:dyDescent="0.2">
      <c r="A24" s="53" t="s">
        <v>79</v>
      </c>
      <c r="B24" s="54" t="s">
        <v>80</v>
      </c>
      <c r="C24" s="83">
        <f>C25</f>
        <v>180527</v>
      </c>
      <c r="D24" s="83">
        <f>D25</f>
        <v>172387</v>
      </c>
      <c r="E24" s="83">
        <f>E25</f>
        <v>172329.23</v>
      </c>
      <c r="F24" s="83">
        <f>(E24*100)/D24</f>
        <v>99.966488192265075</v>
      </c>
    </row>
    <row r="25" spans="1:6" x14ac:dyDescent="0.2">
      <c r="A25" s="55" t="s">
        <v>81</v>
      </c>
      <c r="B25" s="56" t="s">
        <v>82</v>
      </c>
      <c r="C25" s="84">
        <v>180527</v>
      </c>
      <c r="D25" s="84">
        <v>172387</v>
      </c>
      <c r="E25" s="84">
        <v>172329.23</v>
      </c>
      <c r="F25" s="84"/>
    </row>
    <row r="26" spans="1:6" x14ac:dyDescent="0.2">
      <c r="A26" s="51" t="s">
        <v>83</v>
      </c>
      <c r="B26" s="52" t="s">
        <v>84</v>
      </c>
      <c r="C26" s="82">
        <f>C27+C32+C38+C48+C50</f>
        <v>253453</v>
      </c>
      <c r="D26" s="82">
        <f>D27+D32+D38+D48+D50</f>
        <v>286536</v>
      </c>
      <c r="E26" s="82">
        <f>E27+E32+E38+E48+E50</f>
        <v>284298.36000000004</v>
      </c>
      <c r="F26" s="81">
        <f>(E26*100)/D26</f>
        <v>99.219071949074475</v>
      </c>
    </row>
    <row r="27" spans="1:6" x14ac:dyDescent="0.2">
      <c r="A27" s="53" t="s">
        <v>85</v>
      </c>
      <c r="B27" s="54" t="s">
        <v>86</v>
      </c>
      <c r="C27" s="83">
        <f>C28+C29+C30+C31</f>
        <v>43778</v>
      </c>
      <c r="D27" s="83">
        <f>D28+D29+D30+D31</f>
        <v>44164</v>
      </c>
      <c r="E27" s="83">
        <f>E28+E29+E30+E31</f>
        <v>44162.520000000004</v>
      </c>
      <c r="F27" s="83">
        <f>(E27*100)/D27</f>
        <v>99.996648854270447</v>
      </c>
    </row>
    <row r="28" spans="1:6" x14ac:dyDescent="0.2">
      <c r="A28" s="55" t="s">
        <v>87</v>
      </c>
      <c r="B28" s="56" t="s">
        <v>88</v>
      </c>
      <c r="C28" s="84">
        <v>5382</v>
      </c>
      <c r="D28" s="84">
        <v>4028</v>
      </c>
      <c r="E28" s="84">
        <v>4027.58</v>
      </c>
      <c r="F28" s="84"/>
    </row>
    <row r="29" spans="1:6" ht="25.5" x14ac:dyDescent="0.2">
      <c r="A29" s="55" t="s">
        <v>89</v>
      </c>
      <c r="B29" s="56" t="s">
        <v>90</v>
      </c>
      <c r="C29" s="84">
        <v>36851</v>
      </c>
      <c r="D29" s="84">
        <v>39991</v>
      </c>
      <c r="E29" s="84">
        <v>39990.19</v>
      </c>
      <c r="F29" s="84"/>
    </row>
    <row r="30" spans="1:6" x14ac:dyDescent="0.2">
      <c r="A30" s="55" t="s">
        <v>91</v>
      </c>
      <c r="B30" s="56" t="s">
        <v>92</v>
      </c>
      <c r="C30" s="84">
        <v>794</v>
      </c>
      <c r="D30" s="84">
        <v>94</v>
      </c>
      <c r="E30" s="84">
        <v>93.75</v>
      </c>
      <c r="F30" s="84"/>
    </row>
    <row r="31" spans="1:6" x14ac:dyDescent="0.2">
      <c r="A31" s="55" t="s">
        <v>93</v>
      </c>
      <c r="B31" s="56" t="s">
        <v>94</v>
      </c>
      <c r="C31" s="84">
        <v>751</v>
      </c>
      <c r="D31" s="84">
        <v>51</v>
      </c>
      <c r="E31" s="84">
        <v>51</v>
      </c>
      <c r="F31" s="84"/>
    </row>
    <row r="32" spans="1:6" x14ac:dyDescent="0.2">
      <c r="A32" s="53" t="s">
        <v>95</v>
      </c>
      <c r="B32" s="54" t="s">
        <v>96</v>
      </c>
      <c r="C32" s="83">
        <f>C33+C34+C35+C36+C37</f>
        <v>18583</v>
      </c>
      <c r="D32" s="83">
        <f>D33+D34+D35+D36+D37</f>
        <v>14641</v>
      </c>
      <c r="E32" s="83">
        <f>E33+E34+E35+E36+E37</f>
        <v>14639.66</v>
      </c>
      <c r="F32" s="83">
        <f>(E32*100)/D32</f>
        <v>99.990847619698101</v>
      </c>
    </row>
    <row r="33" spans="1:6" x14ac:dyDescent="0.2">
      <c r="A33" s="55" t="s">
        <v>97</v>
      </c>
      <c r="B33" s="56" t="s">
        <v>98</v>
      </c>
      <c r="C33" s="84">
        <v>14372</v>
      </c>
      <c r="D33" s="84">
        <v>12827</v>
      </c>
      <c r="E33" s="84">
        <v>12826.9</v>
      </c>
      <c r="F33" s="84"/>
    </row>
    <row r="34" spans="1:6" x14ac:dyDescent="0.2">
      <c r="A34" s="55" t="s">
        <v>99</v>
      </c>
      <c r="B34" s="56" t="s">
        <v>100</v>
      </c>
      <c r="C34" s="84">
        <v>2221</v>
      </c>
      <c r="D34" s="84">
        <v>1638</v>
      </c>
      <c r="E34" s="84">
        <v>1637.68</v>
      </c>
      <c r="F34" s="84"/>
    </row>
    <row r="35" spans="1:6" x14ac:dyDescent="0.2">
      <c r="A35" s="55" t="s">
        <v>101</v>
      </c>
      <c r="B35" s="56" t="s">
        <v>102</v>
      </c>
      <c r="C35" s="84">
        <v>398</v>
      </c>
      <c r="D35" s="84">
        <v>34</v>
      </c>
      <c r="E35" s="84">
        <v>33.81</v>
      </c>
      <c r="F35" s="84"/>
    </row>
    <row r="36" spans="1:6" x14ac:dyDescent="0.2">
      <c r="A36" s="55" t="s">
        <v>103</v>
      </c>
      <c r="B36" s="56" t="s">
        <v>104</v>
      </c>
      <c r="C36" s="84">
        <v>1327</v>
      </c>
      <c r="D36" s="84">
        <v>142</v>
      </c>
      <c r="E36" s="84">
        <v>141.27000000000001</v>
      </c>
      <c r="F36" s="84"/>
    </row>
    <row r="37" spans="1:6" x14ac:dyDescent="0.2">
      <c r="A37" s="55" t="s">
        <v>105</v>
      </c>
      <c r="B37" s="56" t="s">
        <v>106</v>
      </c>
      <c r="C37" s="84">
        <v>265</v>
      </c>
      <c r="D37" s="84">
        <v>0</v>
      </c>
      <c r="E37" s="84">
        <v>0</v>
      </c>
      <c r="F37" s="84"/>
    </row>
    <row r="38" spans="1:6" x14ac:dyDescent="0.2">
      <c r="A38" s="53" t="s">
        <v>107</v>
      </c>
      <c r="B38" s="54" t="s">
        <v>108</v>
      </c>
      <c r="C38" s="83">
        <f>C39+C40+C41+C42+C43+C44+C45+C46+C47</f>
        <v>184234</v>
      </c>
      <c r="D38" s="83">
        <f>D39+D40+D41+D42+D43+D44+D45+D46+D47</f>
        <v>220873</v>
      </c>
      <c r="E38" s="83">
        <f>E39+E40+E41+E42+E43+E44+E45+E46+E47</f>
        <v>220844.93999999997</v>
      </c>
      <c r="F38" s="83">
        <f>(E38*100)/D38</f>
        <v>99.987295866855604</v>
      </c>
    </row>
    <row r="39" spans="1:6" x14ac:dyDescent="0.2">
      <c r="A39" s="55" t="s">
        <v>109</v>
      </c>
      <c r="B39" s="56" t="s">
        <v>110</v>
      </c>
      <c r="C39" s="84">
        <v>24493</v>
      </c>
      <c r="D39" s="84">
        <v>25656</v>
      </c>
      <c r="E39" s="84">
        <v>25655.16</v>
      </c>
      <c r="F39" s="84"/>
    </row>
    <row r="40" spans="1:6" x14ac:dyDescent="0.2">
      <c r="A40" s="55" t="s">
        <v>111</v>
      </c>
      <c r="B40" s="56" t="s">
        <v>112</v>
      </c>
      <c r="C40" s="84">
        <v>2654</v>
      </c>
      <c r="D40" s="84">
        <v>2539</v>
      </c>
      <c r="E40" s="84">
        <v>2538.9899999999998</v>
      </c>
      <c r="F40" s="84"/>
    </row>
    <row r="41" spans="1:6" x14ac:dyDescent="0.2">
      <c r="A41" s="55" t="s">
        <v>113</v>
      </c>
      <c r="B41" s="56" t="s">
        <v>114</v>
      </c>
      <c r="C41" s="84">
        <v>300</v>
      </c>
      <c r="D41" s="84">
        <v>100</v>
      </c>
      <c r="E41" s="84">
        <v>100</v>
      </c>
      <c r="F41" s="84"/>
    </row>
    <row r="42" spans="1:6" x14ac:dyDescent="0.2">
      <c r="A42" s="55" t="s">
        <v>115</v>
      </c>
      <c r="B42" s="56" t="s">
        <v>116</v>
      </c>
      <c r="C42" s="84">
        <v>750</v>
      </c>
      <c r="D42" s="84">
        <v>209</v>
      </c>
      <c r="E42" s="84">
        <v>208.23</v>
      </c>
      <c r="F42" s="84"/>
    </row>
    <row r="43" spans="1:6" x14ac:dyDescent="0.2">
      <c r="A43" s="55" t="s">
        <v>117</v>
      </c>
      <c r="B43" s="56" t="s">
        <v>118</v>
      </c>
      <c r="C43" s="84">
        <v>8627</v>
      </c>
      <c r="D43" s="84">
        <v>7811</v>
      </c>
      <c r="E43" s="84">
        <v>7810.86</v>
      </c>
      <c r="F43" s="84"/>
    </row>
    <row r="44" spans="1:6" x14ac:dyDescent="0.2">
      <c r="A44" s="55" t="s">
        <v>119</v>
      </c>
      <c r="B44" s="56" t="s">
        <v>120</v>
      </c>
      <c r="C44" s="84">
        <v>2220</v>
      </c>
      <c r="D44" s="84">
        <v>1920</v>
      </c>
      <c r="E44" s="84">
        <v>1920</v>
      </c>
      <c r="F44" s="84"/>
    </row>
    <row r="45" spans="1:6" x14ac:dyDescent="0.2">
      <c r="A45" s="55" t="s">
        <v>121</v>
      </c>
      <c r="B45" s="56" t="s">
        <v>122</v>
      </c>
      <c r="C45" s="84">
        <v>143672</v>
      </c>
      <c r="D45" s="84">
        <v>181746</v>
      </c>
      <c r="E45" s="84">
        <v>181728.18</v>
      </c>
      <c r="F45" s="84"/>
    </row>
    <row r="46" spans="1:6" x14ac:dyDescent="0.2">
      <c r="A46" s="55" t="s">
        <v>123</v>
      </c>
      <c r="B46" s="56" t="s">
        <v>124</v>
      </c>
      <c r="C46" s="84">
        <v>191</v>
      </c>
      <c r="D46" s="84">
        <v>215</v>
      </c>
      <c r="E46" s="84">
        <v>214.02</v>
      </c>
      <c r="F46" s="84"/>
    </row>
    <row r="47" spans="1:6" x14ac:dyDescent="0.2">
      <c r="A47" s="55" t="s">
        <v>125</v>
      </c>
      <c r="B47" s="56" t="s">
        <v>126</v>
      </c>
      <c r="C47" s="84">
        <v>1327</v>
      </c>
      <c r="D47" s="84">
        <v>677</v>
      </c>
      <c r="E47" s="84">
        <v>669.5</v>
      </c>
      <c r="F47" s="84"/>
    </row>
    <row r="48" spans="1:6" x14ac:dyDescent="0.2">
      <c r="A48" s="53" t="s">
        <v>127</v>
      </c>
      <c r="B48" s="54" t="s">
        <v>128</v>
      </c>
      <c r="C48" s="83">
        <f>C49</f>
        <v>300</v>
      </c>
      <c r="D48" s="83">
        <f>D49</f>
        <v>300</v>
      </c>
      <c r="E48" s="83">
        <f>E49</f>
        <v>248.65</v>
      </c>
      <c r="F48" s="83">
        <f>(E48*100)/D48</f>
        <v>82.88333333333334</v>
      </c>
    </row>
    <row r="49" spans="1:6" ht="25.5" x14ac:dyDescent="0.2">
      <c r="A49" s="55" t="s">
        <v>129</v>
      </c>
      <c r="B49" s="56" t="s">
        <v>130</v>
      </c>
      <c r="C49" s="84">
        <v>300</v>
      </c>
      <c r="D49" s="84">
        <v>300</v>
      </c>
      <c r="E49" s="84">
        <v>248.65</v>
      </c>
      <c r="F49" s="84"/>
    </row>
    <row r="50" spans="1:6" x14ac:dyDescent="0.2">
      <c r="A50" s="53" t="s">
        <v>131</v>
      </c>
      <c r="B50" s="54" t="s">
        <v>132</v>
      </c>
      <c r="C50" s="83">
        <f>C51+C52+C53+C54+C55</f>
        <v>6558</v>
      </c>
      <c r="D50" s="83">
        <f>D51+D52+D53+D54+D55</f>
        <v>6558</v>
      </c>
      <c r="E50" s="83">
        <f>E51+E52+E53+E54+E55</f>
        <v>4402.59</v>
      </c>
      <c r="F50" s="83">
        <f>(E50*100)/D50</f>
        <v>67.133119853613906</v>
      </c>
    </row>
    <row r="51" spans="1:6" x14ac:dyDescent="0.2">
      <c r="A51" s="55" t="s">
        <v>133</v>
      </c>
      <c r="B51" s="56" t="s">
        <v>134</v>
      </c>
      <c r="C51" s="84">
        <v>525</v>
      </c>
      <c r="D51" s="84">
        <v>525</v>
      </c>
      <c r="E51" s="84">
        <v>425.43</v>
      </c>
      <c r="F51" s="84"/>
    </row>
    <row r="52" spans="1:6" x14ac:dyDescent="0.2">
      <c r="A52" s="55" t="s">
        <v>135</v>
      </c>
      <c r="B52" s="56" t="s">
        <v>136</v>
      </c>
      <c r="C52" s="84">
        <v>1000</v>
      </c>
      <c r="D52" s="84">
        <v>1000</v>
      </c>
      <c r="E52" s="84">
        <v>800.79</v>
      </c>
      <c r="F52" s="84"/>
    </row>
    <row r="53" spans="1:6" x14ac:dyDescent="0.2">
      <c r="A53" s="55" t="s">
        <v>137</v>
      </c>
      <c r="B53" s="56" t="s">
        <v>138</v>
      </c>
      <c r="C53" s="84">
        <v>2450</v>
      </c>
      <c r="D53" s="84">
        <v>2450</v>
      </c>
      <c r="E53" s="84">
        <v>2429.44</v>
      </c>
      <c r="F53" s="84"/>
    </row>
    <row r="54" spans="1:6" x14ac:dyDescent="0.2">
      <c r="A54" s="55" t="s">
        <v>139</v>
      </c>
      <c r="B54" s="56" t="s">
        <v>140</v>
      </c>
      <c r="C54" s="84">
        <v>1654</v>
      </c>
      <c r="D54" s="84">
        <v>1654</v>
      </c>
      <c r="E54" s="84">
        <v>90.63</v>
      </c>
      <c r="F54" s="84"/>
    </row>
    <row r="55" spans="1:6" x14ac:dyDescent="0.2">
      <c r="A55" s="55" t="s">
        <v>141</v>
      </c>
      <c r="B55" s="56" t="s">
        <v>132</v>
      </c>
      <c r="C55" s="84">
        <v>929</v>
      </c>
      <c r="D55" s="84">
        <v>929</v>
      </c>
      <c r="E55" s="84">
        <v>656.3</v>
      </c>
      <c r="F55" s="84"/>
    </row>
    <row r="56" spans="1:6" x14ac:dyDescent="0.2">
      <c r="A56" s="51" t="s">
        <v>142</v>
      </c>
      <c r="B56" s="52" t="s">
        <v>143</v>
      </c>
      <c r="C56" s="82">
        <f>C57+C59</f>
        <v>1052</v>
      </c>
      <c r="D56" s="82">
        <f>D57+D59</f>
        <v>1103</v>
      </c>
      <c r="E56" s="82">
        <f>E57+E59</f>
        <v>1101.1600000000001</v>
      </c>
      <c r="F56" s="81">
        <f>(E56*100)/D56</f>
        <v>99.833182230281068</v>
      </c>
    </row>
    <row r="57" spans="1:6" x14ac:dyDescent="0.2">
      <c r="A57" s="53" t="s">
        <v>144</v>
      </c>
      <c r="B57" s="54" t="s">
        <v>145</v>
      </c>
      <c r="C57" s="83">
        <f>C58</f>
        <v>98</v>
      </c>
      <c r="D57" s="83">
        <f>D58</f>
        <v>98</v>
      </c>
      <c r="E57" s="83">
        <f>E58</f>
        <v>96.44</v>
      </c>
      <c r="F57" s="83">
        <f>(E57*100)/D57</f>
        <v>98.408163265306129</v>
      </c>
    </row>
    <row r="58" spans="1:6" ht="25.5" x14ac:dyDescent="0.2">
      <c r="A58" s="55" t="s">
        <v>146</v>
      </c>
      <c r="B58" s="56" t="s">
        <v>147</v>
      </c>
      <c r="C58" s="84">
        <v>98</v>
      </c>
      <c r="D58" s="84">
        <v>98</v>
      </c>
      <c r="E58" s="84">
        <v>96.44</v>
      </c>
      <c r="F58" s="84"/>
    </row>
    <row r="59" spans="1:6" x14ac:dyDescent="0.2">
      <c r="A59" s="53" t="s">
        <v>148</v>
      </c>
      <c r="B59" s="54" t="s">
        <v>149</v>
      </c>
      <c r="C59" s="83">
        <f>C60</f>
        <v>954</v>
      </c>
      <c r="D59" s="83">
        <f>D60</f>
        <v>1005</v>
      </c>
      <c r="E59" s="83">
        <f>E60</f>
        <v>1004.72</v>
      </c>
      <c r="F59" s="83">
        <f>(E59*100)/D59</f>
        <v>99.972139303482592</v>
      </c>
    </row>
    <row r="60" spans="1:6" ht="14.25" thickTop="1" thickBot="1" x14ac:dyDescent="0.25">
      <c r="A60" s="55" t="s">
        <v>150</v>
      </c>
      <c r="B60" s="56" t="s">
        <v>151</v>
      </c>
      <c r="C60" s="84">
        <v>954</v>
      </c>
      <c r="D60" s="84">
        <v>1005</v>
      </c>
      <c r="E60" s="84">
        <v>1004.72</v>
      </c>
      <c r="F60" s="84"/>
    </row>
    <row r="61" spans="1:6" ht="13.5" thickBot="1" x14ac:dyDescent="0.25">
      <c r="A61" s="49" t="s">
        <v>152</v>
      </c>
      <c r="B61" s="50" t="s">
        <v>153</v>
      </c>
      <c r="C61" s="80">
        <f t="shared" ref="C61:E63" si="1">C62</f>
        <v>3097</v>
      </c>
      <c r="D61" s="80">
        <f t="shared" si="1"/>
        <v>3097</v>
      </c>
      <c r="E61" s="80">
        <f t="shared" si="1"/>
        <v>3095.92</v>
      </c>
      <c r="F61" s="81">
        <f>(E61*100)/D61</f>
        <v>99.965127542783335</v>
      </c>
    </row>
    <row r="62" spans="1:6" ht="13.5" thickBot="1" x14ac:dyDescent="0.25">
      <c r="A62" s="51" t="s">
        <v>154</v>
      </c>
      <c r="B62" s="52" t="s">
        <v>155</v>
      </c>
      <c r="C62" s="82">
        <f t="shared" si="1"/>
        <v>3097</v>
      </c>
      <c r="D62" s="82">
        <f t="shared" si="1"/>
        <v>3097</v>
      </c>
      <c r="E62" s="82">
        <f t="shared" si="1"/>
        <v>3095.92</v>
      </c>
      <c r="F62" s="81">
        <f>(E62*100)/D62</f>
        <v>99.965127542783335</v>
      </c>
    </row>
    <row r="63" spans="1:6" x14ac:dyDescent="0.2">
      <c r="A63" s="53" t="s">
        <v>160</v>
      </c>
      <c r="B63" s="54" t="s">
        <v>161</v>
      </c>
      <c r="C63" s="83">
        <f t="shared" si="1"/>
        <v>3097</v>
      </c>
      <c r="D63" s="83">
        <f t="shared" si="1"/>
        <v>3097</v>
      </c>
      <c r="E63" s="83">
        <f t="shared" si="1"/>
        <v>3095.92</v>
      </c>
      <c r="F63" s="83">
        <f>(E63*100)/D63</f>
        <v>99.965127542783335</v>
      </c>
    </row>
    <row r="64" spans="1:6" ht="14.25" thickTop="1" thickBot="1" x14ac:dyDescent="0.25">
      <c r="A64" s="55" t="s">
        <v>162</v>
      </c>
      <c r="B64" s="56" t="s">
        <v>163</v>
      </c>
      <c r="C64" s="84">
        <v>3097</v>
      </c>
      <c r="D64" s="84">
        <v>3097</v>
      </c>
      <c r="E64" s="84">
        <v>3095.92</v>
      </c>
      <c r="F64" s="84"/>
    </row>
    <row r="65" spans="1:6" ht="13.5" thickBot="1" x14ac:dyDescent="0.25">
      <c r="A65" s="49" t="s">
        <v>50</v>
      </c>
      <c r="B65" s="50" t="s">
        <v>51</v>
      </c>
      <c r="C65" s="80">
        <f t="shared" ref="C65:E66" si="2">C66</f>
        <v>1608974</v>
      </c>
      <c r="D65" s="80">
        <f t="shared" si="2"/>
        <v>1608688</v>
      </c>
      <c r="E65" s="80">
        <f t="shared" si="2"/>
        <v>1606366.39</v>
      </c>
      <c r="F65" s="81">
        <f>(E65*100)/D65</f>
        <v>99.855683016221917</v>
      </c>
    </row>
    <row r="66" spans="1:6" ht="13.5" thickBot="1" x14ac:dyDescent="0.25">
      <c r="A66" s="51" t="s">
        <v>58</v>
      </c>
      <c r="B66" s="52" t="s">
        <v>59</v>
      </c>
      <c r="C66" s="82">
        <f t="shared" si="2"/>
        <v>1608974</v>
      </c>
      <c r="D66" s="82">
        <f t="shared" si="2"/>
        <v>1608688</v>
      </c>
      <c r="E66" s="82">
        <f t="shared" si="2"/>
        <v>1606366.39</v>
      </c>
      <c r="F66" s="81">
        <f>(E66*100)/D66</f>
        <v>99.855683016221917</v>
      </c>
    </row>
    <row r="67" spans="1:6" ht="25.5" x14ac:dyDescent="0.2">
      <c r="A67" s="53" t="s">
        <v>60</v>
      </c>
      <c r="B67" s="54" t="s">
        <v>61</v>
      </c>
      <c r="C67" s="83">
        <f>C68+C69</f>
        <v>1608974</v>
      </c>
      <c r="D67" s="83">
        <f>D68+D69</f>
        <v>1608688</v>
      </c>
      <c r="E67" s="83">
        <f>E68+E69</f>
        <v>1606366.39</v>
      </c>
      <c r="F67" s="83">
        <f>(E67*100)/D67</f>
        <v>99.855683016221917</v>
      </c>
    </row>
    <row r="68" spans="1:6" x14ac:dyDescent="0.2">
      <c r="A68" s="55" t="s">
        <v>62</v>
      </c>
      <c r="B68" s="56" t="s">
        <v>63</v>
      </c>
      <c r="C68" s="84">
        <v>1605877</v>
      </c>
      <c r="D68" s="84">
        <v>1605591</v>
      </c>
      <c r="E68" s="84">
        <v>1603270.47</v>
      </c>
      <c r="F68" s="84"/>
    </row>
    <row r="69" spans="1:6" ht="25.5" x14ac:dyDescent="0.2">
      <c r="A69" s="55" t="s">
        <v>64</v>
      </c>
      <c r="B69" s="56" t="s">
        <v>65</v>
      </c>
      <c r="C69" s="84">
        <v>3097</v>
      </c>
      <c r="D69" s="84">
        <v>3097</v>
      </c>
      <c r="E69" s="84">
        <v>3095.92</v>
      </c>
      <c r="F69" s="84"/>
    </row>
    <row r="70" spans="1:6" x14ac:dyDescent="0.2">
      <c r="A70" s="48" t="s">
        <v>174</v>
      </c>
      <c r="B70" s="48" t="s">
        <v>182</v>
      </c>
      <c r="C70" s="78"/>
      <c r="D70" s="78"/>
      <c r="E70" s="78"/>
      <c r="F70" s="79" t="e">
        <f>(E70*100)/D70</f>
        <v>#DIV/0!</v>
      </c>
    </row>
    <row r="71" spans="1:6" x14ac:dyDescent="0.2">
      <c r="A71" s="49" t="s">
        <v>66</v>
      </c>
      <c r="B71" s="50" t="s">
        <v>67</v>
      </c>
      <c r="C71" s="80">
        <f t="shared" ref="C71:E73" si="3">C72</f>
        <v>500</v>
      </c>
      <c r="D71" s="80">
        <f t="shared" si="3"/>
        <v>500</v>
      </c>
      <c r="E71" s="80">
        <f t="shared" si="3"/>
        <v>260.45</v>
      </c>
      <c r="F71" s="81">
        <f>(E71*100)/D71</f>
        <v>52.09</v>
      </c>
    </row>
    <row r="72" spans="1:6" x14ac:dyDescent="0.2">
      <c r="A72" s="51" t="s">
        <v>83</v>
      </c>
      <c r="B72" s="52" t="s">
        <v>84</v>
      </c>
      <c r="C72" s="82">
        <f t="shared" si="3"/>
        <v>500</v>
      </c>
      <c r="D72" s="82">
        <f t="shared" si="3"/>
        <v>500</v>
      </c>
      <c r="E72" s="82">
        <f t="shared" si="3"/>
        <v>260.45</v>
      </c>
      <c r="F72" s="81">
        <f>(E72*100)/D72</f>
        <v>52.09</v>
      </c>
    </row>
    <row r="73" spans="1:6" x14ac:dyDescent="0.2">
      <c r="A73" s="53" t="s">
        <v>95</v>
      </c>
      <c r="B73" s="54" t="s">
        <v>96</v>
      </c>
      <c r="C73" s="83">
        <f t="shared" si="3"/>
        <v>500</v>
      </c>
      <c r="D73" s="83">
        <f t="shared" si="3"/>
        <v>500</v>
      </c>
      <c r="E73" s="83">
        <f t="shared" si="3"/>
        <v>260.45</v>
      </c>
      <c r="F73" s="83">
        <f>(E73*100)/D73</f>
        <v>52.09</v>
      </c>
    </row>
    <row r="74" spans="1:6" x14ac:dyDescent="0.2">
      <c r="A74" s="55" t="s">
        <v>97</v>
      </c>
      <c r="B74" s="56" t="s">
        <v>98</v>
      </c>
      <c r="C74" s="84">
        <v>500</v>
      </c>
      <c r="D74" s="84">
        <v>500</v>
      </c>
      <c r="E74" s="84">
        <v>260.45</v>
      </c>
      <c r="F74" s="84"/>
    </row>
    <row r="75" spans="1:6" x14ac:dyDescent="0.2">
      <c r="A75" s="49" t="s">
        <v>152</v>
      </c>
      <c r="B75" s="50" t="s">
        <v>153</v>
      </c>
      <c r="C75" s="80">
        <f t="shared" ref="C75:E77" si="4">C76</f>
        <v>0</v>
      </c>
      <c r="D75" s="80">
        <f t="shared" si="4"/>
        <v>0</v>
      </c>
      <c r="E75" s="80">
        <f t="shared" si="4"/>
        <v>0</v>
      </c>
      <c r="F75" s="81" t="e">
        <f>(E75*100)/D75</f>
        <v>#DIV/0!</v>
      </c>
    </row>
    <row r="76" spans="1:6" x14ac:dyDescent="0.2">
      <c r="A76" s="51" t="s">
        <v>154</v>
      </c>
      <c r="B76" s="52" t="s">
        <v>155</v>
      </c>
      <c r="C76" s="82">
        <f t="shared" si="4"/>
        <v>0</v>
      </c>
      <c r="D76" s="82">
        <f t="shared" si="4"/>
        <v>0</v>
      </c>
      <c r="E76" s="82">
        <f t="shared" si="4"/>
        <v>0</v>
      </c>
      <c r="F76" s="81" t="e">
        <f>(E76*100)/D76</f>
        <v>#DIV/0!</v>
      </c>
    </row>
    <row r="77" spans="1:6" x14ac:dyDescent="0.2">
      <c r="A77" s="53" t="s">
        <v>156</v>
      </c>
      <c r="B77" s="54" t="s">
        <v>157</v>
      </c>
      <c r="C77" s="83">
        <f t="shared" si="4"/>
        <v>0</v>
      </c>
      <c r="D77" s="83">
        <f t="shared" si="4"/>
        <v>0</v>
      </c>
      <c r="E77" s="83">
        <f t="shared" si="4"/>
        <v>0</v>
      </c>
      <c r="F77" s="83" t="e">
        <f>(E77*100)/D77</f>
        <v>#DIV/0!</v>
      </c>
    </row>
    <row r="78" spans="1:6" x14ac:dyDescent="0.2">
      <c r="A78" s="55" t="s">
        <v>158</v>
      </c>
      <c r="B78" s="56" t="s">
        <v>159</v>
      </c>
      <c r="C78" s="84">
        <v>0</v>
      </c>
      <c r="D78" s="84">
        <v>0</v>
      </c>
      <c r="E78" s="84">
        <v>0</v>
      </c>
      <c r="F78" s="84"/>
    </row>
    <row r="79" spans="1:6" x14ac:dyDescent="0.2">
      <c r="A79" s="49" t="s">
        <v>50</v>
      </c>
      <c r="B79" s="50" t="s">
        <v>51</v>
      </c>
      <c r="C79" s="80">
        <f t="shared" ref="C79:E81" si="5">C80</f>
        <v>500</v>
      </c>
      <c r="D79" s="80">
        <f t="shared" si="5"/>
        <v>500</v>
      </c>
      <c r="E79" s="80">
        <f t="shared" si="5"/>
        <v>265.61</v>
      </c>
      <c r="F79" s="81">
        <f>(E79*100)/D79</f>
        <v>53.122</v>
      </c>
    </row>
    <row r="80" spans="1:6" x14ac:dyDescent="0.2">
      <c r="A80" s="51" t="s">
        <v>52</v>
      </c>
      <c r="B80" s="52" t="s">
        <v>53</v>
      </c>
      <c r="C80" s="82">
        <f t="shared" si="5"/>
        <v>500</v>
      </c>
      <c r="D80" s="82">
        <f t="shared" si="5"/>
        <v>500</v>
      </c>
      <c r="E80" s="82">
        <f t="shared" si="5"/>
        <v>265.61</v>
      </c>
      <c r="F80" s="81">
        <f>(E80*100)/D80</f>
        <v>53.122</v>
      </c>
    </row>
    <row r="81" spans="1:6" x14ac:dyDescent="0.2">
      <c r="A81" s="53" t="s">
        <v>54</v>
      </c>
      <c r="B81" s="54" t="s">
        <v>55</v>
      </c>
      <c r="C81" s="83">
        <f t="shared" si="5"/>
        <v>500</v>
      </c>
      <c r="D81" s="83">
        <f t="shared" si="5"/>
        <v>500</v>
      </c>
      <c r="E81" s="83">
        <f t="shared" si="5"/>
        <v>265.61</v>
      </c>
      <c r="F81" s="83">
        <f>(E81*100)/D81</f>
        <v>53.122</v>
      </c>
    </row>
    <row r="82" spans="1:6" x14ac:dyDescent="0.2">
      <c r="A82" s="55" t="s">
        <v>56</v>
      </c>
      <c r="B82" s="56" t="s">
        <v>57</v>
      </c>
      <c r="C82" s="84">
        <v>500</v>
      </c>
      <c r="D82" s="84">
        <v>500</v>
      </c>
      <c r="E82" s="84">
        <v>265.61</v>
      </c>
      <c r="F82" s="84"/>
    </row>
    <row r="83" spans="1:6" x14ac:dyDescent="0.2">
      <c r="A83" s="48" t="s">
        <v>68</v>
      </c>
      <c r="B83" s="48" t="s">
        <v>179</v>
      </c>
      <c r="C83" s="78"/>
      <c r="D83" s="78"/>
      <c r="E83" s="78"/>
      <c r="F83" s="79" t="e">
        <f>(E83*100)/D83</f>
        <v>#DIV/0!</v>
      </c>
    </row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Smiljana Barić</cp:lastModifiedBy>
  <cp:lastPrinted>2023-07-24T12:33:14Z</cp:lastPrinted>
  <dcterms:created xsi:type="dcterms:W3CDTF">2022-08-12T12:51:27Z</dcterms:created>
  <dcterms:modified xsi:type="dcterms:W3CDTF">2026-03-24T14:51:20Z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