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junakovic\Desktop\C   T   S\CTS 2026\R-23-2026 izvršenje plana 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2" i="15"/>
  <c r="E42" i="15"/>
  <c r="D42" i="15"/>
  <c r="C42" i="15"/>
  <c r="F40" i="15"/>
  <c r="E40" i="15"/>
  <c r="D40" i="15"/>
  <c r="C40" i="15"/>
  <c r="F30" i="15"/>
  <c r="E30" i="15"/>
  <c r="D30" i="15"/>
  <c r="C30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<sst xmlns="http://schemas.openxmlformats.org/spreadsheetml/2006/main" count="370" uniqueCount="180">
  <si>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</si>
  <si>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</si>
  <si>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</si>
  <si>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</si>
  <si>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</si>
  <si>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</si>
  <si>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</si>
  <si>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</si>
  <si>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</si>
  <si>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</si>
  <si>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</si>
  <si>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</si>
  <si>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</si>
  <si>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</si>
  <si>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</si>
  <si>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</si>
  <si>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</si>
  <si>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</si>
  <si>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</si>
  <si>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</si>
  <si>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</si>
  <si>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</si>
  <si>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</si>
  <si>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</si>
  <si>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</si>
  <si>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</si>
  <si>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</si>
  <si>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</si>
  <si>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</si>
  <si>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</si>
  <si>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</si>
  <si>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</si>
  <si>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</si>
  <si>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</si>
  <si>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</si>
  <si>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</si>
  <si>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</si>
  <si>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</si>
  <si>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</si>
  <si>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</si>
  <si>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</si>
  <si>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</si>
  <si>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</si>
  <si>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</si>
  <si>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</si>
  <si>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</si>
  <si>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</si>
  <si>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</si>
  <si>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</si>
  <si>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</si>
  <si>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</si>
  <si>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</si>
  <si>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</si>
  <si>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</si>
  <si>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</si>
  <si>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</si>
  <si>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</si>
  <si>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</si>
  <si>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</si>
  <si>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</si>
  <si>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</si>
  <si>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</si>
  <si>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</si>
  <si>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</si>
  <si>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</si>
  <si>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</si>
  <si>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</si>
  <si>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</si>
  <si>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</si>
  <si>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</si>
  <si>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</si>
  <si>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</si>
  <si>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</si>
  <si>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</si>
  <si>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</si>
  <si>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</si>
  <si>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</si>
  <si>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</si>
  <si>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</si>
  <si>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</si>
  <si>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</si>
  <si>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</si>
  <si>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</si>
  <si>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</si>
  <si>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</si>
  <si>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</si>
  <si>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</si>
  <si>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</si>
  <si>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</si>
  <si>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</si>
  <si>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</si>
  <si>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</si>
  <si>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</si>
  <si>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</si>
  <si>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</si>
  <si>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</si>
  <si>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</si>
  <si>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</si>
  <si>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</si>
  <si>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</si>
  <si>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</si>
  <si>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</si>
  <si>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</si>
  <si>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</si>
  <si>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</si>
  <si>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</si>
  <si>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</si>
  <si>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</si>
  <si>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</si>
  <si>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</si>
  <si>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</si>
  <si>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</si>
  <si>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</si>
  <si>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</si>
  <si>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</si>
  <si>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</si>
  <si>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</si>
  <si>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</si>
  <si>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</si>
  <si>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</si>
  <si>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</si>
  <si>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</si>
  <si>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</si>
  <si>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</si>
  <si>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</si>
  <si>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</si>
  <si>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</si>
  <si>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</si>
  <si>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</si>
  <si>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</si>
  <si>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</si>
  <si>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3295</t>
  </si>
  <si>
    <t>PRISTOJBE I NAKNADE</t>
  </si>
  <si>
    <t>3296</t>
  </si>
  <si>
    <t>TROŠKOVI SUD.POSTUPAKA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</si>
  <si>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</si>
  <si>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</si>
  <si>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</si>
  <si>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</si>
  <si>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</si>
  <si>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</si>
  <si>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</si>
  <si>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</si>
  <si>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</si>
  <si>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</si>
  <si>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</si>
  <si>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</si>
  <si>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</si>
  <si>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</si>
  <si>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</si>
  <si>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</si>
  <si>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</si>
  <si>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</si>
  <si>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</si>
  <si>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</si>
  <si>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</si>
  <si>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</si>
  <si>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</si>
  <si>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</si>
  <si>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</si>
  <si>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</si>
  <si>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</si>
  <si>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</si>
  <si>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</si>
  <si>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</si>
  <si>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3687 ŠIBENIK 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</si>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</sst>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909652.77</v>
      </c>
      <c r="H10" s="87">
        <v>1054871</v>
      </c>
      <c r="I10" s="87">
        <v>1066526</v>
      </c>
      <c r="J10" s="87">
        <v>1064675.69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909652.77</v>
      </c>
      <c r="H12" s="88">
        <f>ROUND(H10+H11,2)</f>
        <v>1054871</v>
      </c>
      <c r="I12" s="88">
        <f>ROUND(I10+I11,2)</f>
        <v>1066526</v>
      </c>
      <c r="J12" s="88">
        <f>ROUND(J10+J11,2)</f>
        <v>1064675.69</v>
      </c>
      <c r="K12" s="89">
        <f>J12/G12*100</f>
        <v>117.041988450164</v>
      </c>
      <c r="L12" s="89">
        <f>J12/I12*100</f>
        <v>99.826510558579898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904813.48</v>
      </c>
      <c r="H13" s="87">
        <v>1049451</v>
      </c>
      <c r="I13" s="87">
        <v>1061146</v>
      </c>
      <c r="J13" s="87">
        <v>1059312.3899999999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4815.54</v>
      </c>
      <c r="H14" s="87">
        <v>5420</v>
      </c>
      <c r="I14" s="87">
        <v>5380</v>
      </c>
      <c r="J14" s="87">
        <v>5374.18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909629.02</v>
      </c>
      <c r="H15" s="88">
        <f>ROUND(H13+H14,2)</f>
        <v>1054871</v>
      </c>
      <c r="I15" s="88">
        <f>ROUND(I13+I14,2)</f>
        <v>1066526</v>
      </c>
      <c r="J15" s="88">
        <f>ROUND(J13+J14,2)</f>
        <v>1064686.57</v>
      </c>
      <c r="K15" s="89">
        <f>J15/G15*100</f>
        <v>117.04624045525701</v>
      </c>
      <c r="L15" s="89">
        <f>J15/I15*100</f>
        <v>99.827530693110205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23.75</v>
      </c>
      <c r="H16" s="91">
        <f>ROUND(H12-H15,2)</f>
        <v>0</v>
      </c>
      <c r="I16" s="91">
        <f>ROUND(I12-I15,2)</f>
        <v>0</v>
      </c>
      <c r="J16" s="91">
        <f>ROUND(J12-J15,2)</f>
        <v>-10.88</v>
      </c>
      <c r="K16" s="89">
        <f>J16/G16*100</f>
        <v>-45.810526315789502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9.49</v>
      </c>
      <c r="H24" s="87"/>
      <c r="I24" s="87"/>
      <c r="J24" s="87">
        <v>33.24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-33.24</v>
      </c>
      <c r="H25" s="87"/>
      <c r="I25" s="87"/>
      <c r="J25" s="87">
        <v>-22.36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-23.75</v>
      </c>
      <c r="H26" s="95">
        <f>ROUND(H24+H25,2)</f>
        <v>0</v>
      </c>
      <c r="I26" s="95">
        <f>ROUND(I24+I25,2)</f>
        <v>0</v>
      </c>
      <c r="J26" s="95">
        <f>ROUND(J24+J25,2)</f>
        <v>10.88</v>
      </c>
      <c r="K26" s="94">
        <f>J26/G26*100</f>
        <v>-45.810526315789502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909652.77</v>
      </c>
      <c r="H10" s="66">
        <f>H11</f>
        <v>1054871</v>
      </c>
      <c r="I10" s="66">
        <f>I11</f>
        <v>1066526</v>
      </c>
      <c r="J10" s="66">
        <f>J11</f>
        <v>1064675.69</v>
      </c>
      <c r="K10" s="70">
        <f t="shared" ref="K10:K18" si="0">(J10*100)/G10</f>
        <v>117.04198845016434</v>
      </c>
      <c r="L10" s="70">
        <f t="shared" ref="L10:L18" si="1">(J10*100)/I10</f>
        <v>99.826510558579912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909652.77</v>
      </c>
      <c r="H11" s="66">
        <f>H12+H15</f>
        <v>1054871</v>
      </c>
      <c r="I11" s="66">
        <f>I12+I15</f>
        <v>1066526</v>
      </c>
      <c r="J11" s="66">
        <f>J12+J15</f>
        <v>1064675.69</v>
      </c>
      <c r="K11" s="66">
        <f t="shared" si="0"/>
        <v>117.04198845016434</v>
      </c>
      <c r="L11" s="66">
        <f t="shared" si="1"/>
        <v>99.826510558579912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259.72000000000003</v>
      </c>
      <c r="H12" s="66">
        <f t="shared" si="2"/>
        <v>2000</v>
      </c>
      <c r="I12" s="66">
        <f t="shared" si="2"/>
        <v>2000</v>
      </c>
      <c r="J12" s="66">
        <f t="shared" si="2"/>
        <v>920.66</v>
      </c>
      <c r="K12" s="66">
        <f t="shared" si="0"/>
        <v>354.48174957646694</v>
      </c>
      <c r="L12" s="66">
        <f t="shared" si="1"/>
        <v>46.033000000000001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259.72000000000003</v>
      </c>
      <c r="H13" s="66">
        <f t="shared" si="2"/>
        <v>2000</v>
      </c>
      <c r="I13" s="66">
        <f t="shared" si="2"/>
        <v>2000</v>
      </c>
      <c r="J13" s="66">
        <f t="shared" si="2"/>
        <v>920.66</v>
      </c>
      <c r="K13" s="66">
        <f t="shared" si="0"/>
        <v>354.48174957646694</v>
      </c>
      <c r="L13" s="66">
        <f t="shared" si="1"/>
        <v>46.033000000000001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259.72000000000003</v>
      </c>
      <c r="H14" s="67">
        <v>2000</v>
      </c>
      <c r="I14" s="67">
        <v>2000</v>
      </c>
      <c r="J14" s="67">
        <v>920.66</v>
      </c>
      <c r="K14" s="67">
        <f t="shared" si="0"/>
        <v>354.48174957646694</v>
      </c>
      <c r="L14" s="67">
        <f t="shared" si="1"/>
        <v>46.033000000000001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909393.05</v>
      </c>
      <c r="H15" s="66">
        <f>H16</f>
        <v>1052871</v>
      </c>
      <c r="I15" s="66">
        <f>I16</f>
        <v>1064526</v>
      </c>
      <c r="J15" s="66">
        <f>J16</f>
        <v>1063755.03</v>
      </c>
      <c r="K15" s="66">
        <f t="shared" si="0"/>
        <v>116.97417634761999</v>
      </c>
      <c r="L15" s="66">
        <f t="shared" si="1"/>
        <v>99.92757621702053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909393.05</v>
      </c>
      <c r="H16" s="66">
        <f>H17+H18</f>
        <v>1052871</v>
      </c>
      <c r="I16" s="66">
        <f>I17+I18</f>
        <v>1064526</v>
      </c>
      <c r="J16" s="66">
        <f>J17+J18</f>
        <v>1063755.03</v>
      </c>
      <c r="K16" s="66">
        <f t="shared" si="0"/>
        <v>116.97417634761999</v>
      </c>
      <c r="L16" s="66">
        <f t="shared" si="1"/>
        <v>99.92757621702053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904577.51</v>
      </c>
      <c r="H17" s="67">
        <v>1047451</v>
      </c>
      <c r="I17" s="67">
        <v>1059146</v>
      </c>
      <c r="J17" s="67">
        <v>1058380.8500000001</v>
      </c>
      <c r="K17" s="67">
        <f t="shared" si="0"/>
        <v>117.00278177378078</v>
      </c>
      <c r="L17" s="67">
        <f t="shared" si="1"/>
        <v>99.927757835085998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4815.54</v>
      </c>
      <c r="H18" s="67">
        <v>5420</v>
      </c>
      <c r="I18" s="67">
        <v>5380</v>
      </c>
      <c r="J18" s="67">
        <v>5374.18</v>
      </c>
      <c r="K18" s="67">
        <f t="shared" si="0"/>
        <v>111.60077582161087</v>
      </c>
      <c r="L18" s="67">
        <f t="shared" si="1"/>
        <v>99.89182156133829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G24+G64</f>
        <v>909629.0199999999</v>
      </c>
      <c r="H23" s="66">
        <f>H24+H64</f>
        <v>1054871</v>
      </c>
      <c r="I23" s="66">
        <f>I24+I64</f>
        <v>1066526</v>
      </c>
      <c r="J23" s="66">
        <f>J24+J64</f>
        <v>1064686.5699999998</v>
      </c>
      <c r="K23" s="71">
        <f t="shared" ref="K23:K69" si="3">(J23*100)/G23</f>
        <v>117.04624045525726</v>
      </c>
      <c r="L23" s="71">
        <f t="shared" ref="L23:L69" si="4">(J23*100)/I23</f>
        <v>99.827530693110148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G25+G33+G59</f>
        <v>904813.47999999986</v>
      </c>
      <c r="H24" s="66">
        <f>H25+H33+H59</f>
        <v>1049451</v>
      </c>
      <c r="I24" s="66">
        <f>I25+I33+I59</f>
        <v>1061146</v>
      </c>
      <c r="J24" s="66">
        <f>J25+J33+J59</f>
        <v>1059312.3899999999</v>
      </c>
      <c r="K24" s="66">
        <f t="shared" si="3"/>
        <v>117.07522195624232</v>
      </c>
      <c r="L24" s="66">
        <f t="shared" si="4"/>
        <v>99.827204739027422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785667.97999999986</v>
      </c>
      <c r="H25" s="66">
        <f>H26+H29+H31</f>
        <v>923169</v>
      </c>
      <c r="I25" s="66">
        <f>I26+I29+I31</f>
        <v>918024</v>
      </c>
      <c r="J25" s="66">
        <f>J26+J29+J31</f>
        <v>918011.36999999988</v>
      </c>
      <c r="K25" s="66">
        <f t="shared" si="3"/>
        <v>116.84469691637429</v>
      </c>
      <c r="L25" s="66">
        <f t="shared" si="4"/>
        <v>99.998624218974669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661768.0199999999</v>
      </c>
      <c r="H26" s="66">
        <f>H27+H28</f>
        <v>777807</v>
      </c>
      <c r="I26" s="66">
        <f>I27+I28</f>
        <v>774687</v>
      </c>
      <c r="J26" s="66">
        <f>J27+J28</f>
        <v>774678.17999999993</v>
      </c>
      <c r="K26" s="66">
        <f t="shared" si="3"/>
        <v>117.06189428736675</v>
      </c>
      <c r="L26" s="66">
        <f t="shared" si="4"/>
        <v>99.998861475666942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659613.57999999996</v>
      </c>
      <c r="H27" s="67">
        <v>775707</v>
      </c>
      <c r="I27" s="67">
        <v>772957</v>
      </c>
      <c r="J27" s="67">
        <v>772954.36</v>
      </c>
      <c r="K27" s="67">
        <f t="shared" si="3"/>
        <v>117.18290578553584</v>
      </c>
      <c r="L27" s="67">
        <f t="shared" si="4"/>
        <v>99.999658454480652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2154.44</v>
      </c>
      <c r="H28" s="67">
        <v>2100</v>
      </c>
      <c r="I28" s="67">
        <v>1730</v>
      </c>
      <c r="J28" s="67">
        <v>1723.82</v>
      </c>
      <c r="K28" s="67">
        <f t="shared" si="3"/>
        <v>80.012439427415018</v>
      </c>
      <c r="L28" s="67">
        <f t="shared" si="4"/>
        <v>99.642774566473989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14708.21</v>
      </c>
      <c r="H29" s="66">
        <f>H30</f>
        <v>16662</v>
      </c>
      <c r="I29" s="66">
        <f>I30</f>
        <v>15512</v>
      </c>
      <c r="J29" s="66">
        <f>J30</f>
        <v>15511.36</v>
      </c>
      <c r="K29" s="66">
        <f t="shared" si="3"/>
        <v>105.4605557032433</v>
      </c>
      <c r="L29" s="66">
        <f t="shared" si="4"/>
        <v>99.995874161939142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14708.21</v>
      </c>
      <c r="H30" s="67">
        <v>16662</v>
      </c>
      <c r="I30" s="67">
        <v>15512</v>
      </c>
      <c r="J30" s="67">
        <v>15511.36</v>
      </c>
      <c r="K30" s="67">
        <f t="shared" si="3"/>
        <v>105.4605557032433</v>
      </c>
      <c r="L30" s="67">
        <f t="shared" si="4"/>
        <v>99.995874161939142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109191.75</v>
      </c>
      <c r="H31" s="66">
        <f>H32</f>
        <v>128700</v>
      </c>
      <c r="I31" s="66">
        <f>I32</f>
        <v>127825</v>
      </c>
      <c r="J31" s="66">
        <f>J32</f>
        <v>127821.83</v>
      </c>
      <c r="K31" s="66">
        <f t="shared" si="3"/>
        <v>117.06180183026648</v>
      </c>
      <c r="L31" s="66">
        <f t="shared" si="4"/>
        <v>99.997520046939172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109191.75</v>
      </c>
      <c r="H32" s="67">
        <v>128700</v>
      </c>
      <c r="I32" s="67">
        <v>127825</v>
      </c>
      <c r="J32" s="67">
        <v>127821.83</v>
      </c>
      <c r="K32" s="67">
        <f t="shared" si="3"/>
        <v>117.06180183026648</v>
      </c>
      <c r="L32" s="67">
        <f t="shared" si="4"/>
        <v>99.997520046939172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G34+G39+G43+G53+G55</f>
        <v>117648.11000000002</v>
      </c>
      <c r="H33" s="66">
        <f>H34+H39+H43+H53+H55</f>
        <v>124902</v>
      </c>
      <c r="I33" s="66">
        <f>I34+I39+I43+I53+I55</f>
        <v>142047</v>
      </c>
      <c r="J33" s="66">
        <f>J34+J39+J43+J53+J55</f>
        <v>140227.93000000002</v>
      </c>
      <c r="K33" s="66">
        <f t="shared" si="3"/>
        <v>119.19267551344427</v>
      </c>
      <c r="L33" s="66">
        <f t="shared" si="4"/>
        <v>98.719388653051453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G35+G36+G37+G38</f>
        <v>16832.800000000003</v>
      </c>
      <c r="H34" s="66">
        <f>H35+H36+H37+H38</f>
        <v>18315</v>
      </c>
      <c r="I34" s="66">
        <f>I35+I36+I37+I38</f>
        <v>18515</v>
      </c>
      <c r="J34" s="66">
        <f>J35+J36+J37+J38</f>
        <v>18207.68</v>
      </c>
      <c r="K34" s="66">
        <f t="shared" si="3"/>
        <v>108.16786274416613</v>
      </c>
      <c r="L34" s="66">
        <f t="shared" si="4"/>
        <v>98.340156629759647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3668</v>
      </c>
      <c r="H35" s="67">
        <v>6600</v>
      </c>
      <c r="I35" s="67">
        <v>6600</v>
      </c>
      <c r="J35" s="67">
        <v>6487.73</v>
      </c>
      <c r="K35" s="67">
        <f t="shared" si="3"/>
        <v>176.8737731733915</v>
      </c>
      <c r="L35" s="67">
        <f t="shared" si="4"/>
        <v>98.298939393939392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12649.15</v>
      </c>
      <c r="H36" s="67">
        <v>11265</v>
      </c>
      <c r="I36" s="67">
        <v>11265</v>
      </c>
      <c r="J36" s="67">
        <v>11070.95</v>
      </c>
      <c r="K36" s="67">
        <f t="shared" si="3"/>
        <v>87.523272314740524</v>
      </c>
      <c r="L36" s="67">
        <f t="shared" si="4"/>
        <v>98.277407900577003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345</v>
      </c>
      <c r="H37" s="67">
        <v>450</v>
      </c>
      <c r="I37" s="67">
        <v>650</v>
      </c>
      <c r="J37" s="67">
        <v>649</v>
      </c>
      <c r="K37" s="67">
        <f t="shared" si="3"/>
        <v>188.1159420289855</v>
      </c>
      <c r="L37" s="67">
        <f t="shared" si="4"/>
        <v>99.84615384615384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170.65</v>
      </c>
      <c r="H38" s="67">
        <v>0</v>
      </c>
      <c r="I38" s="67">
        <v>0</v>
      </c>
      <c r="J38" s="67">
        <v>0</v>
      </c>
      <c r="K38" s="67">
        <f t="shared" si="3"/>
        <v>0</v>
      </c>
      <c r="L38" s="67" t="e">
        <f t="shared" si="4"/>
        <v>#DIV/0!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</f>
        <v>11916.269999999999</v>
      </c>
      <c r="H39" s="66">
        <f>H40+H41+H42</f>
        <v>16200</v>
      </c>
      <c r="I39" s="66">
        <f>I40+I41+I42</f>
        <v>18040</v>
      </c>
      <c r="J39" s="66">
        <f>J40+J41+J42</f>
        <v>16927.53</v>
      </c>
      <c r="K39" s="66">
        <f t="shared" si="3"/>
        <v>142.05393130568544</v>
      </c>
      <c r="L39" s="66">
        <f t="shared" si="4"/>
        <v>93.833314855875827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5585.97</v>
      </c>
      <c r="H40" s="67">
        <v>8700</v>
      </c>
      <c r="I40" s="67">
        <v>10950</v>
      </c>
      <c r="J40" s="67">
        <v>9871.5400000000009</v>
      </c>
      <c r="K40" s="67">
        <f t="shared" si="3"/>
        <v>176.72024733394557</v>
      </c>
      <c r="L40" s="67">
        <f t="shared" si="4"/>
        <v>90.151050228310496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5284.65</v>
      </c>
      <c r="H41" s="67">
        <v>6000</v>
      </c>
      <c r="I41" s="67">
        <v>6500</v>
      </c>
      <c r="J41" s="67">
        <v>6465.99</v>
      </c>
      <c r="K41" s="67">
        <f t="shared" si="3"/>
        <v>122.35417671936648</v>
      </c>
      <c r="L41" s="67">
        <f t="shared" si="4"/>
        <v>99.476769230769236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1045.6500000000001</v>
      </c>
      <c r="H42" s="67">
        <v>1500</v>
      </c>
      <c r="I42" s="67">
        <v>590</v>
      </c>
      <c r="J42" s="67">
        <v>590</v>
      </c>
      <c r="K42" s="67">
        <f t="shared" si="3"/>
        <v>56.424233730215647</v>
      </c>
      <c r="L42" s="67">
        <f t="shared" si="4"/>
        <v>100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G44+G45+G46+G47+G48+G49+G50+G51+G52</f>
        <v>88046.16</v>
      </c>
      <c r="H43" s="66">
        <f>H44+H45+H46+H47+H48+H49+H50+H51+H52</f>
        <v>88902</v>
      </c>
      <c r="I43" s="66">
        <f>I44+I45+I46+I47+I48+I49+I50+I51+I52</f>
        <v>104357</v>
      </c>
      <c r="J43" s="66">
        <f>J44+J45+J46+J47+J48+J49+J50+J51+J52</f>
        <v>104191.02</v>
      </c>
      <c r="K43" s="66">
        <f t="shared" si="3"/>
        <v>118.33681332610075</v>
      </c>
      <c r="L43" s="66">
        <f t="shared" si="4"/>
        <v>99.840949816495296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5100.95</v>
      </c>
      <c r="H44" s="67">
        <v>7050</v>
      </c>
      <c r="I44" s="67">
        <v>6950</v>
      </c>
      <c r="J44" s="67">
        <v>6939.68</v>
      </c>
      <c r="K44" s="67">
        <f t="shared" si="3"/>
        <v>136.04681480900618</v>
      </c>
      <c r="L44" s="67">
        <f t="shared" si="4"/>
        <v>99.851510791366906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5832.12</v>
      </c>
      <c r="H45" s="67">
        <v>5200</v>
      </c>
      <c r="I45" s="67">
        <v>5800</v>
      </c>
      <c r="J45" s="67">
        <v>5727.28</v>
      </c>
      <c r="K45" s="67">
        <f t="shared" si="3"/>
        <v>98.202368949884431</v>
      </c>
      <c r="L45" s="67">
        <f t="shared" si="4"/>
        <v>98.746206896551726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1885</v>
      </c>
      <c r="H46" s="67">
        <v>800</v>
      </c>
      <c r="I46" s="67">
        <v>2400</v>
      </c>
      <c r="J46" s="67">
        <v>2395</v>
      </c>
      <c r="K46" s="67">
        <f t="shared" si="3"/>
        <v>127.05570291777188</v>
      </c>
      <c r="L46" s="67">
        <f t="shared" si="4"/>
        <v>99.791666666666671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2146.17</v>
      </c>
      <c r="H47" s="67">
        <v>2220</v>
      </c>
      <c r="I47" s="67">
        <v>2025</v>
      </c>
      <c r="J47" s="67">
        <v>2024.08</v>
      </c>
      <c r="K47" s="67">
        <f t="shared" si="3"/>
        <v>94.311261456454986</v>
      </c>
      <c r="L47" s="67">
        <f t="shared" si="4"/>
        <v>99.954567901234569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4992.26</v>
      </c>
      <c r="H48" s="67">
        <v>6380</v>
      </c>
      <c r="I48" s="67">
        <v>6140</v>
      </c>
      <c r="J48" s="67">
        <v>6133.7</v>
      </c>
      <c r="K48" s="67">
        <f t="shared" si="3"/>
        <v>122.86419377195898</v>
      </c>
      <c r="L48" s="67">
        <f t="shared" si="4"/>
        <v>99.897394136807819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400</v>
      </c>
      <c r="H49" s="67">
        <v>2600</v>
      </c>
      <c r="I49" s="67">
        <v>960</v>
      </c>
      <c r="J49" s="67">
        <v>960</v>
      </c>
      <c r="K49" s="67">
        <f t="shared" si="3"/>
        <v>240</v>
      </c>
      <c r="L49" s="67">
        <f t="shared" si="4"/>
        <v>100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66800</v>
      </c>
      <c r="H50" s="67">
        <v>64100</v>
      </c>
      <c r="I50" s="67">
        <v>79360</v>
      </c>
      <c r="J50" s="67">
        <v>79352.78</v>
      </c>
      <c r="K50" s="67">
        <f t="shared" si="3"/>
        <v>118.7915868263473</v>
      </c>
      <c r="L50" s="67">
        <f t="shared" si="4"/>
        <v>99.990902217741933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214.94</v>
      </c>
      <c r="H51" s="67">
        <v>152</v>
      </c>
      <c r="I51" s="67">
        <v>322</v>
      </c>
      <c r="J51" s="67">
        <v>263.77999999999997</v>
      </c>
      <c r="K51" s="67">
        <f t="shared" si="3"/>
        <v>122.72262026612079</v>
      </c>
      <c r="L51" s="67">
        <f t="shared" si="4"/>
        <v>81.9192546583851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674.72</v>
      </c>
      <c r="H52" s="67">
        <v>400</v>
      </c>
      <c r="I52" s="67">
        <v>400</v>
      </c>
      <c r="J52" s="67">
        <v>394.72</v>
      </c>
      <c r="K52" s="67">
        <f t="shared" si="3"/>
        <v>58.501304244723734</v>
      </c>
      <c r="L52" s="67">
        <f t="shared" si="4"/>
        <v>98.68</v>
      </c>
    </row>
    <row r="53" spans="2:12" x14ac:dyDescent="0.25">
      <c r="B53" s="66"/>
      <c r="C53" s="66"/>
      <c r="D53" s="66" t="s">
        <v>123</v>
      </c>
      <c r="E53" s="66"/>
      <c r="F53" s="66" t="s">
        <v>124</v>
      </c>
      <c r="G53" s="66">
        <f>G54</f>
        <v>80</v>
      </c>
      <c r="H53" s="66">
        <f>H54</f>
        <v>265</v>
      </c>
      <c r="I53" s="66">
        <f>I54</f>
        <v>265</v>
      </c>
      <c r="J53" s="66">
        <f>J54</f>
        <v>42</v>
      </c>
      <c r="K53" s="66">
        <f t="shared" si="3"/>
        <v>52.5</v>
      </c>
      <c r="L53" s="66">
        <f t="shared" si="4"/>
        <v>15.849056603773585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80</v>
      </c>
      <c r="H54" s="67">
        <v>265</v>
      </c>
      <c r="I54" s="67">
        <v>265</v>
      </c>
      <c r="J54" s="67">
        <v>42</v>
      </c>
      <c r="K54" s="67">
        <f t="shared" si="3"/>
        <v>52.5</v>
      </c>
      <c r="L54" s="67">
        <f t="shared" si="4"/>
        <v>15.849056603773585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G56+G57+G58</f>
        <v>772.88</v>
      </c>
      <c r="H55" s="66">
        <f>H56+H57+H58</f>
        <v>1220</v>
      </c>
      <c r="I55" s="66">
        <f>I56+I57+I58</f>
        <v>870</v>
      </c>
      <c r="J55" s="66">
        <f>J56+J57+J58</f>
        <v>859.7</v>
      </c>
      <c r="K55" s="66">
        <f t="shared" si="3"/>
        <v>111.23330918124418</v>
      </c>
      <c r="L55" s="66">
        <f t="shared" si="4"/>
        <v>98.816091954022994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395</v>
      </c>
      <c r="H56" s="67">
        <v>770</v>
      </c>
      <c r="I56" s="67">
        <v>770</v>
      </c>
      <c r="J56" s="67">
        <v>770</v>
      </c>
      <c r="K56" s="67">
        <f t="shared" si="3"/>
        <v>194.9367088607595</v>
      </c>
      <c r="L56" s="67">
        <f t="shared" si="4"/>
        <v>100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377.88</v>
      </c>
      <c r="H57" s="67">
        <v>300</v>
      </c>
      <c r="I57" s="67">
        <v>100</v>
      </c>
      <c r="J57" s="67">
        <v>89.7</v>
      </c>
      <c r="K57" s="67">
        <f t="shared" si="3"/>
        <v>23.737694506192444</v>
      </c>
      <c r="L57" s="67">
        <f t="shared" si="4"/>
        <v>89.7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150</v>
      </c>
      <c r="I58" s="67">
        <v>0</v>
      </c>
      <c r="J58" s="67">
        <v>0</v>
      </c>
      <c r="K58" s="67" t="e">
        <f t="shared" si="3"/>
        <v>#DIV/0!</v>
      </c>
      <c r="L58" s="67" t="e">
        <f t="shared" si="4"/>
        <v>#DIV/0!</v>
      </c>
    </row>
    <row r="59" spans="2:12" x14ac:dyDescent="0.25">
      <c r="B59" s="66"/>
      <c r="C59" s="66" t="s">
        <v>135</v>
      </c>
      <c r="D59" s="66"/>
      <c r="E59" s="66"/>
      <c r="F59" s="66" t="s">
        <v>136</v>
      </c>
      <c r="G59" s="66">
        <f>G60+G62</f>
        <v>1497.39</v>
      </c>
      <c r="H59" s="66">
        <f>H60+H62</f>
        <v>1380</v>
      </c>
      <c r="I59" s="66">
        <f>I60+I62</f>
        <v>1075</v>
      </c>
      <c r="J59" s="66">
        <f>J60+J62</f>
        <v>1073.0900000000001</v>
      </c>
      <c r="K59" s="66">
        <f t="shared" si="3"/>
        <v>71.664028743346748</v>
      </c>
      <c r="L59" s="66">
        <f t="shared" si="4"/>
        <v>99.822325581395347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</f>
        <v>850.07</v>
      </c>
      <c r="H60" s="66">
        <f>H61</f>
        <v>600</v>
      </c>
      <c r="I60" s="66">
        <f>I61</f>
        <v>495</v>
      </c>
      <c r="J60" s="66">
        <f>J61</f>
        <v>494.36</v>
      </c>
      <c r="K60" s="66">
        <f t="shared" si="3"/>
        <v>58.155210747350218</v>
      </c>
      <c r="L60" s="66">
        <f t="shared" si="4"/>
        <v>99.87070707070707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850.07</v>
      </c>
      <c r="H61" s="67">
        <v>600</v>
      </c>
      <c r="I61" s="67">
        <v>495</v>
      </c>
      <c r="J61" s="67">
        <v>494.36</v>
      </c>
      <c r="K61" s="67">
        <f t="shared" si="3"/>
        <v>58.155210747350218</v>
      </c>
      <c r="L61" s="67">
        <f t="shared" si="4"/>
        <v>99.87070707070707</v>
      </c>
    </row>
    <row r="62" spans="2:12" x14ac:dyDescent="0.25">
      <c r="B62" s="66"/>
      <c r="C62" s="66"/>
      <c r="D62" s="66" t="s">
        <v>141</v>
      </c>
      <c r="E62" s="66"/>
      <c r="F62" s="66" t="s">
        <v>142</v>
      </c>
      <c r="G62" s="66">
        <f>G63</f>
        <v>647.32000000000005</v>
      </c>
      <c r="H62" s="66">
        <f>H63</f>
        <v>780</v>
      </c>
      <c r="I62" s="66">
        <f>I63</f>
        <v>580</v>
      </c>
      <c r="J62" s="66">
        <f>J63</f>
        <v>578.73</v>
      </c>
      <c r="K62" s="66">
        <f t="shared" si="3"/>
        <v>89.404004201940296</v>
      </c>
      <c r="L62" s="66">
        <f t="shared" si="4"/>
        <v>99.781034482758628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647.32000000000005</v>
      </c>
      <c r="H63" s="67">
        <v>780</v>
      </c>
      <c r="I63" s="67">
        <v>580</v>
      </c>
      <c r="J63" s="67">
        <v>578.73</v>
      </c>
      <c r="K63" s="67">
        <f t="shared" si="3"/>
        <v>89.404004201940296</v>
      </c>
      <c r="L63" s="67">
        <f t="shared" si="4"/>
        <v>99.781034482758628</v>
      </c>
    </row>
    <row r="64" spans="2:12" x14ac:dyDescent="0.25">
      <c r="B64" s="66" t="s">
        <v>145</v>
      </c>
      <c r="C64" s="66"/>
      <c r="D64" s="66"/>
      <c r="E64" s="66"/>
      <c r="F64" s="66" t="s">
        <v>146</v>
      </c>
      <c r="G64" s="66">
        <f>G65</f>
        <v>4815.54</v>
      </c>
      <c r="H64" s="66">
        <f>H65</f>
        <v>5420</v>
      </c>
      <c r="I64" s="66">
        <f>I65</f>
        <v>5380</v>
      </c>
      <c r="J64" s="66">
        <f>J65</f>
        <v>5374.18</v>
      </c>
      <c r="K64" s="66">
        <f t="shared" si="3"/>
        <v>111.60077582161087</v>
      </c>
      <c r="L64" s="66">
        <f t="shared" si="4"/>
        <v>99.89182156133829</v>
      </c>
    </row>
    <row r="65" spans="2:12" x14ac:dyDescent="0.25">
      <c r="B65" s="66"/>
      <c r="C65" s="66" t="s">
        <v>147</v>
      </c>
      <c r="D65" s="66"/>
      <c r="E65" s="66"/>
      <c r="F65" s="66" t="s">
        <v>148</v>
      </c>
      <c r="G65" s="66">
        <f>G66+G68</f>
        <v>4815.54</v>
      </c>
      <c r="H65" s="66">
        <f>H66+H68</f>
        <v>5420</v>
      </c>
      <c r="I65" s="66">
        <f>I66+I68</f>
        <v>5380</v>
      </c>
      <c r="J65" s="66">
        <f>J66+J68</f>
        <v>5374.18</v>
      </c>
      <c r="K65" s="66">
        <f t="shared" si="3"/>
        <v>111.60077582161087</v>
      </c>
      <c r="L65" s="66">
        <f t="shared" si="4"/>
        <v>99.89182156133829</v>
      </c>
    </row>
    <row r="66" spans="2:12" x14ac:dyDescent="0.25">
      <c r="B66" s="66"/>
      <c r="C66" s="66"/>
      <c r="D66" s="66" t="s">
        <v>149</v>
      </c>
      <c r="E66" s="66"/>
      <c r="F66" s="66" t="s">
        <v>150</v>
      </c>
      <c r="G66" s="66">
        <f>G67</f>
        <v>501.55</v>
      </c>
      <c r="H66" s="66">
        <f>H67</f>
        <v>800</v>
      </c>
      <c r="I66" s="66">
        <f>I67</f>
        <v>760</v>
      </c>
      <c r="J66" s="66">
        <f>J67</f>
        <v>760</v>
      </c>
      <c r="K66" s="66">
        <f t="shared" si="3"/>
        <v>151.53025620576213</v>
      </c>
      <c r="L66" s="66">
        <f t="shared" si="4"/>
        <v>100</v>
      </c>
    </row>
    <row r="67" spans="2:12" x14ac:dyDescent="0.25">
      <c r="B67" s="67"/>
      <c r="C67" s="67"/>
      <c r="D67" s="67"/>
      <c r="E67" s="67" t="s">
        <v>151</v>
      </c>
      <c r="F67" s="67" t="s">
        <v>152</v>
      </c>
      <c r="G67" s="67">
        <v>501.55</v>
      </c>
      <c r="H67" s="67">
        <v>800</v>
      </c>
      <c r="I67" s="67">
        <v>760</v>
      </c>
      <c r="J67" s="67">
        <v>760</v>
      </c>
      <c r="K67" s="67">
        <f t="shared" si="3"/>
        <v>151.53025620576213</v>
      </c>
      <c r="L67" s="67">
        <f t="shared" si="4"/>
        <v>100</v>
      </c>
    </row>
    <row r="68" spans="2:12" x14ac:dyDescent="0.25">
      <c r="B68" s="66"/>
      <c r="C68" s="66"/>
      <c r="D68" s="66" t="s">
        <v>153</v>
      </c>
      <c r="E68" s="66"/>
      <c r="F68" s="66" t="s">
        <v>154</v>
      </c>
      <c r="G68" s="66">
        <f>G69</f>
        <v>4313.99</v>
      </c>
      <c r="H68" s="66">
        <f>H69</f>
        <v>4620</v>
      </c>
      <c r="I68" s="66">
        <f>I69</f>
        <v>4620</v>
      </c>
      <c r="J68" s="66">
        <f>J69</f>
        <v>4614.18</v>
      </c>
      <c r="K68" s="66">
        <f t="shared" si="3"/>
        <v>106.95852331600213</v>
      </c>
      <c r="L68" s="66">
        <f t="shared" si="4"/>
        <v>99.874025974025969</v>
      </c>
    </row>
    <row r="69" spans="2:12" x14ac:dyDescent="0.25">
      <c r="B69" s="67"/>
      <c r="C69" s="67"/>
      <c r="D69" s="67"/>
      <c r="E69" s="67" t="s">
        <v>155</v>
      </c>
      <c r="F69" s="67" t="s">
        <v>156</v>
      </c>
      <c r="G69" s="67">
        <v>4313.99</v>
      </c>
      <c r="H69" s="67">
        <v>4620</v>
      </c>
      <c r="I69" s="67">
        <v>4620</v>
      </c>
      <c r="J69" s="67">
        <v>4614.18</v>
      </c>
      <c r="K69" s="67">
        <f t="shared" si="3"/>
        <v>106.95852331600213</v>
      </c>
      <c r="L69" s="67">
        <f t="shared" si="4"/>
        <v>99.874025974025969</v>
      </c>
    </row>
    <row r="70" spans="2:12" x14ac:dyDescent="0.25">
      <c r="B70" s="66"/>
      <c r="C70" s="67"/>
      <c r="D70" s="68"/>
      <c r="E70" s="69"/>
      <c r="F70" s="9"/>
      <c r="G70" s="66"/>
      <c r="H70" s="66"/>
      <c r="I70" s="66"/>
      <c r="J70" s="66"/>
      <c r="K70" s="71"/>
      <c r="L70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909652.77</v>
      </c>
      <c r="D6" s="72">
        <f>D7+D9</f>
        <v>1054871</v>
      </c>
      <c r="E6" s="72">
        <f>E7+E9</f>
        <v>1066526</v>
      </c>
      <c r="F6" s="72">
        <f>F7+F9</f>
        <v>1064675.69</v>
      </c>
      <c r="G6" s="73">
        <f t="shared" ref="G6:G15" si="0">(F6*100)/C6</f>
        <v>117.04198845016434</v>
      </c>
      <c r="H6" s="73">
        <f t="shared" ref="H6:H15" si="1">(F6*100)/E6</f>
        <v>99.826510558579912</v>
      </c>
    </row>
    <row r="7" spans="1:8" x14ac:dyDescent="0.25">
      <c r="A7"/>
      <c r="B7" s="9" t="s">
        <v>157</v>
      </c>
      <c r="C7" s="72">
        <f>C8</f>
        <v>909393.05</v>
      </c>
      <c r="D7" s="72">
        <f>D8</f>
        <v>1052871</v>
      </c>
      <c r="E7" s="72">
        <f>E8</f>
        <v>1064526</v>
      </c>
      <c r="F7" s="72">
        <f>F8</f>
        <v>1063755.03</v>
      </c>
      <c r="G7" s="73">
        <f t="shared" si="0"/>
        <v>116.97417634761999</v>
      </c>
      <c r="H7" s="73">
        <f t="shared" si="1"/>
        <v>99.92757621702053</v>
      </c>
    </row>
    <row r="8" spans="1:8" x14ac:dyDescent="0.25">
      <c r="A8"/>
      <c r="B8" s="17" t="s">
        <v>158</v>
      </c>
      <c r="C8" s="74">
        <v>909393.05</v>
      </c>
      <c r="D8" s="74">
        <v>1052871</v>
      </c>
      <c r="E8" s="74">
        <v>1064526</v>
      </c>
      <c r="F8" s="75">
        <v>1063755.03</v>
      </c>
      <c r="G8" s="71">
        <f t="shared" si="0"/>
        <v>116.97417634761999</v>
      </c>
      <c r="H8" s="71">
        <f t="shared" si="1"/>
        <v>99.92757621702053</v>
      </c>
    </row>
    <row r="9" spans="1:8" x14ac:dyDescent="0.25">
      <c r="A9"/>
      <c r="B9" s="9" t="s">
        <v>159</v>
      </c>
      <c r="C9" s="72">
        <f>C10</f>
        <v>259.72000000000003</v>
      </c>
      <c r="D9" s="72">
        <f>D10</f>
        <v>2000</v>
      </c>
      <c r="E9" s="72">
        <f>E10</f>
        <v>2000</v>
      </c>
      <c r="F9" s="72">
        <f>F10</f>
        <v>920.66</v>
      </c>
      <c r="G9" s="73">
        <f t="shared" si="0"/>
        <v>354.48174957646694</v>
      </c>
      <c r="H9" s="73">
        <f t="shared" si="1"/>
        <v>46.033000000000001</v>
      </c>
    </row>
    <row r="10" spans="1:8" x14ac:dyDescent="0.25">
      <c r="A10"/>
      <c r="B10" s="17" t="s">
        <v>160</v>
      </c>
      <c r="C10" s="74">
        <v>259.72000000000003</v>
      </c>
      <c r="D10" s="74">
        <v>2000</v>
      </c>
      <c r="E10" s="74">
        <v>2000</v>
      </c>
      <c r="F10" s="75">
        <v>920.66</v>
      </c>
      <c r="G10" s="71">
        <f t="shared" si="0"/>
        <v>354.48174957646694</v>
      </c>
      <c r="H10" s="71">
        <f t="shared" si="1"/>
        <v>46.033000000000001</v>
      </c>
    </row>
    <row r="11" spans="1:8" x14ac:dyDescent="0.25">
      <c r="B11" s="9" t="s">
        <v>32</v>
      </c>
      <c r="C11" s="76">
        <f>C12+C14</f>
        <v>909629.02</v>
      </c>
      <c r="D11" s="76">
        <f>D12+D14</f>
        <v>1054871</v>
      </c>
      <c r="E11" s="76">
        <f>E12+E14</f>
        <v>1066526</v>
      </c>
      <c r="F11" s="76">
        <f>F12+F14</f>
        <v>1064686.57</v>
      </c>
      <c r="G11" s="73">
        <f t="shared" si="0"/>
        <v>117.04624045525723</v>
      </c>
      <c r="H11" s="73">
        <f t="shared" si="1"/>
        <v>99.827530693110148</v>
      </c>
    </row>
    <row r="12" spans="1:8" x14ac:dyDescent="0.25">
      <c r="A12"/>
      <c r="B12" s="9" t="s">
        <v>157</v>
      </c>
      <c r="C12" s="76">
        <f>C13</f>
        <v>909393.05</v>
      </c>
      <c r="D12" s="76">
        <f>D13</f>
        <v>1052871</v>
      </c>
      <c r="E12" s="76">
        <f>E13</f>
        <v>1064526</v>
      </c>
      <c r="F12" s="76">
        <f>F13</f>
        <v>1063755.03</v>
      </c>
      <c r="G12" s="73">
        <f t="shared" si="0"/>
        <v>116.97417634761999</v>
      </c>
      <c r="H12" s="73">
        <f t="shared" si="1"/>
        <v>99.92757621702053</v>
      </c>
    </row>
    <row r="13" spans="1:8" x14ac:dyDescent="0.25">
      <c r="A13"/>
      <c r="B13" s="17" t="s">
        <v>158</v>
      </c>
      <c r="C13" s="74">
        <v>909393.05</v>
      </c>
      <c r="D13" s="74">
        <v>1052871</v>
      </c>
      <c r="E13" s="77">
        <v>1064526</v>
      </c>
      <c r="F13" s="75">
        <v>1063755.03</v>
      </c>
      <c r="G13" s="71">
        <f t="shared" si="0"/>
        <v>116.97417634761999</v>
      </c>
      <c r="H13" s="71">
        <f t="shared" si="1"/>
        <v>99.92757621702053</v>
      </c>
    </row>
    <row r="14" spans="1:8" x14ac:dyDescent="0.25">
      <c r="A14"/>
      <c r="B14" s="9" t="s">
        <v>159</v>
      </c>
      <c r="C14" s="76">
        <f>C15</f>
        <v>235.97</v>
      </c>
      <c r="D14" s="76">
        <f>D15</f>
        <v>2000</v>
      </c>
      <c r="E14" s="76">
        <f>E15</f>
        <v>2000</v>
      </c>
      <c r="F14" s="76">
        <f>F15</f>
        <v>931.54</v>
      </c>
      <c r="G14" s="73">
        <f t="shared" si="0"/>
        <v>394.77052167648429</v>
      </c>
      <c r="H14" s="73">
        <f t="shared" si="1"/>
        <v>46.576999999999998</v>
      </c>
    </row>
    <row r="15" spans="1:8" x14ac:dyDescent="0.25">
      <c r="A15"/>
      <c r="B15" s="17" t="s">
        <v>160</v>
      </c>
      <c r="C15" s="74">
        <v>235.97</v>
      </c>
      <c r="D15" s="74">
        <v>2000</v>
      </c>
      <c r="E15" s="77">
        <v>2000</v>
      </c>
      <c r="F15" s="75">
        <v>931.54</v>
      </c>
      <c r="G15" s="71">
        <f t="shared" si="0"/>
        <v>394.77052167648429</v>
      </c>
      <c r="H15" s="71">
        <f t="shared" si="1"/>
        <v>46.576999999999998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909629.02</v>
      </c>
      <c r="D6" s="76">
        <f t="shared" si="0"/>
        <v>1054871</v>
      </c>
      <c r="E6" s="76">
        <f t="shared" si="0"/>
        <v>1066526</v>
      </c>
      <c r="F6" s="76">
        <f t="shared" si="0"/>
        <v>1064686.57</v>
      </c>
      <c r="G6" s="71">
        <f>(F6*100)/C6</f>
        <v>117.04624045525723</v>
      </c>
      <c r="H6" s="71">
        <f>(F6*100)/E6</f>
        <v>99.827530693110148</v>
      </c>
    </row>
    <row r="7" spans="2:8" x14ac:dyDescent="0.25">
      <c r="B7" s="9" t="s">
        <v>161</v>
      </c>
      <c r="C7" s="76">
        <f t="shared" si="0"/>
        <v>909629.02</v>
      </c>
      <c r="D7" s="76">
        <f t="shared" si="0"/>
        <v>1054871</v>
      </c>
      <c r="E7" s="76">
        <f t="shared" si="0"/>
        <v>1066526</v>
      </c>
      <c r="F7" s="76">
        <f t="shared" si="0"/>
        <v>1064686.57</v>
      </c>
      <c r="G7" s="71">
        <f>(F7*100)/C7</f>
        <v>117.04624045525723</v>
      </c>
      <c r="H7" s="71">
        <f>(F7*100)/E7</f>
        <v>99.827530693110148</v>
      </c>
    </row>
    <row r="8" spans="2:8" x14ac:dyDescent="0.25">
      <c r="B8" s="12" t="s">
        <v>162</v>
      </c>
      <c r="C8" s="74">
        <v>909629.02</v>
      </c>
      <c r="D8" s="74">
        <v>1054871</v>
      </c>
      <c r="E8" s="74">
        <v>1066526</v>
      </c>
      <c r="F8" s="75">
        <v>1064686.57</v>
      </c>
      <c r="G8" s="71">
        <f>(F8*100)/C8</f>
        <v>117.04624045525723</v>
      </c>
      <c r="H8" s="71">
        <f>(F8*100)/E8</f>
        <v>99.827530693110148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0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163</v>
      </c>
      <c r="C1" s="40"/>
    </row>
    <row r="2" spans="1:6" ht="15" customHeight="1" x14ac:dyDescent="0.2">
      <c r="A2" s="42" t="s">
        <v>34</v>
      </c>
      <c r="B2" s="43" t="s">
        <v>164</v>
      </c>
      <c r="C2" s="40"/>
    </row>
    <row r="3" spans="1:6" s="40" customFormat="1" ht="43.5" customHeight="1" x14ac:dyDescent="0.2">
      <c r="A3" s="44" t="s">
        <v>35</v>
      </c>
      <c r="B3" s="38" t="s">
        <v>165</v>
      </c>
    </row>
    <row r="4" spans="1:6" s="40" customFormat="1" x14ac:dyDescent="0.2">
      <c r="A4" s="44" t="s">
        <v>36</v>
      </c>
      <c r="B4" s="45" t="s">
        <v>166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167</v>
      </c>
      <c r="B7" s="47"/>
      <c r="C7" s="78">
        <f>C11+C51</f>
        <v>1052871</v>
      </c>
      <c r="D7" s="78">
        <f>D11+D51</f>
        <v>1064526</v>
      </c>
      <c r="E7" s="78">
        <f>E11+E51</f>
        <v>1063755.0299999998</v>
      </c>
      <c r="F7" s="78">
        <f>(E7*100)/D7</f>
        <v>99.92757621702053</v>
      </c>
    </row>
    <row r="8" spans="1:6" x14ac:dyDescent="0.2">
      <c r="A8" s="48" t="s">
        <v>68</v>
      </c>
      <c r="B8" s="47"/>
      <c r="C8" s="78">
        <f>C66</f>
        <v>2000</v>
      </c>
      <c r="D8" s="78">
        <f>D66</f>
        <v>2000</v>
      </c>
      <c r="E8" s="78">
        <f>E66</f>
        <v>931.54</v>
      </c>
      <c r="F8" s="78">
        <f>(E8*100)/D8</f>
        <v>46.576999999999998</v>
      </c>
    </row>
    <row r="9" spans="1:6" s="58" customFormat="1" x14ac:dyDescent="0.2"/>
    <row r="10" spans="1:6" ht="38.25" x14ac:dyDescent="0.2">
      <c r="A10" s="48" t="s">
        <v>168</v>
      </c>
      <c r="B10" s="48" t="s">
        <v>169</v>
      </c>
      <c r="C10" s="48" t="s">
        <v>43</v>
      </c>
      <c r="D10" s="48" t="s">
        <v>170</v>
      </c>
      <c r="E10" s="48" t="s">
        <v>171</v>
      </c>
      <c r="F10" s="48" t="s">
        <v>172</v>
      </c>
    </row>
    <row r="11" spans="1:6" x14ac:dyDescent="0.2">
      <c r="A11" s="50" t="s">
        <v>66</v>
      </c>
      <c r="B11" s="51" t="s">
        <v>67</v>
      </c>
      <c r="C11" s="81">
        <f>C12+C20+C46</f>
        <v>1047451</v>
      </c>
      <c r="D11" s="81">
        <f>D12+D20+D46</f>
        <v>1059146</v>
      </c>
      <c r="E11" s="81">
        <f>E12+E20+E46</f>
        <v>1058380.8499999999</v>
      </c>
      <c r="F11" s="82">
        <f>(E11*100)/D11</f>
        <v>99.927757835085998</v>
      </c>
    </row>
    <row r="12" spans="1:6" x14ac:dyDescent="0.2">
      <c r="A12" s="52" t="s">
        <v>68</v>
      </c>
      <c r="B12" s="53" t="s">
        <v>69</v>
      </c>
      <c r="C12" s="83">
        <f>C13+C16+C18</f>
        <v>923169</v>
      </c>
      <c r="D12" s="83">
        <f>D13+D16+D18</f>
        <v>918024</v>
      </c>
      <c r="E12" s="83">
        <f>E13+E16+E18</f>
        <v>918011.36999999988</v>
      </c>
      <c r="F12" s="82">
        <f>(E12*100)/D12</f>
        <v>99.998624218974669</v>
      </c>
    </row>
    <row r="13" spans="1:6" x14ac:dyDescent="0.2">
      <c r="A13" s="54" t="s">
        <v>70</v>
      </c>
      <c r="B13" s="55" t="s">
        <v>71</v>
      </c>
      <c r="C13" s="84">
        <f>C14+C15</f>
        <v>777807</v>
      </c>
      <c r="D13" s="84">
        <f>D14+D15</f>
        <v>774687</v>
      </c>
      <c r="E13" s="84">
        <f>E14+E15</f>
        <v>774678.17999999993</v>
      </c>
      <c r="F13" s="84">
        <f>(E13*100)/D13</f>
        <v>99.998861475666942</v>
      </c>
    </row>
    <row r="14" spans="1:6" x14ac:dyDescent="0.2">
      <c r="A14" s="56" t="s">
        <v>72</v>
      </c>
      <c r="B14" s="57" t="s">
        <v>73</v>
      </c>
      <c r="C14" s="85">
        <v>775707</v>
      </c>
      <c r="D14" s="85">
        <v>772957</v>
      </c>
      <c r="E14" s="85">
        <v>772954.36</v>
      </c>
      <c r="F14" s="85"/>
    </row>
    <row r="15" spans="1:6" x14ac:dyDescent="0.2">
      <c r="A15" s="56" t="s">
        <v>74</v>
      </c>
      <c r="B15" s="57" t="s">
        <v>75</v>
      </c>
      <c r="C15" s="85">
        <v>2100</v>
      </c>
      <c r="D15" s="85">
        <v>1730</v>
      </c>
      <c r="E15" s="85">
        <v>1723.82</v>
      </c>
      <c r="F15" s="85"/>
    </row>
    <row r="16" spans="1:6" x14ac:dyDescent="0.2">
      <c r="A16" s="54" t="s">
        <v>76</v>
      </c>
      <c r="B16" s="55" t="s">
        <v>77</v>
      </c>
      <c r="C16" s="84">
        <f>C17</f>
        <v>16662</v>
      </c>
      <c r="D16" s="84">
        <f>D17</f>
        <v>15512</v>
      </c>
      <c r="E16" s="84">
        <f>E17</f>
        <v>15511.36</v>
      </c>
      <c r="F16" s="84">
        <f>(E16*100)/D16</f>
        <v>99.995874161939142</v>
      </c>
    </row>
    <row r="17" spans="1:6" x14ac:dyDescent="0.2">
      <c r="A17" s="56" t="s">
        <v>78</v>
      </c>
      <c r="B17" s="57" t="s">
        <v>77</v>
      </c>
      <c r="C17" s="85">
        <v>16662</v>
      </c>
      <c r="D17" s="85">
        <v>15512</v>
      </c>
      <c r="E17" s="85">
        <v>15511.36</v>
      </c>
      <c r="F17" s="85"/>
    </row>
    <row r="18" spans="1:6" x14ac:dyDescent="0.2">
      <c r="A18" s="54" t="s">
        <v>79</v>
      </c>
      <c r="B18" s="55" t="s">
        <v>80</v>
      </c>
      <c r="C18" s="84">
        <f>C19</f>
        <v>128700</v>
      </c>
      <c r="D18" s="84">
        <f>D19</f>
        <v>127825</v>
      </c>
      <c r="E18" s="84">
        <f>E19</f>
        <v>127821.83</v>
      </c>
      <c r="F18" s="84">
        <f>(E18*100)/D18</f>
        <v>99.997520046939172</v>
      </c>
    </row>
    <row r="19" spans="1:6" x14ac:dyDescent="0.2">
      <c r="A19" s="56" t="s">
        <v>81</v>
      </c>
      <c r="B19" s="57" t="s">
        <v>82</v>
      </c>
      <c r="C19" s="85">
        <v>128700</v>
      </c>
      <c r="D19" s="85">
        <v>127825</v>
      </c>
      <c r="E19" s="85">
        <v>127821.83</v>
      </c>
      <c r="F19" s="85"/>
    </row>
    <row r="20" spans="1:6" x14ac:dyDescent="0.2">
      <c r="A20" s="52" t="s">
        <v>83</v>
      </c>
      <c r="B20" s="53" t="s">
        <v>84</v>
      </c>
      <c r="C20" s="83">
        <f>C21+C26+C30+C40+C42</f>
        <v>122902</v>
      </c>
      <c r="D20" s="83">
        <f>D21+D26+D30+D40+D42</f>
        <v>140047</v>
      </c>
      <c r="E20" s="83">
        <f>E21+E26+E30+E40+E42</f>
        <v>139296.39000000001</v>
      </c>
      <c r="F20" s="82">
        <f>(E20*100)/D20</f>
        <v>99.464029932808273</v>
      </c>
    </row>
    <row r="21" spans="1:6" x14ac:dyDescent="0.2">
      <c r="A21" s="54" t="s">
        <v>85</v>
      </c>
      <c r="B21" s="55" t="s">
        <v>86</v>
      </c>
      <c r="C21" s="84">
        <f>C22+C23+C24+C25</f>
        <v>18315</v>
      </c>
      <c r="D21" s="84">
        <f>D22+D23+D24+D25</f>
        <v>18515</v>
      </c>
      <c r="E21" s="84">
        <f>E22+E23+E24+E25</f>
        <v>18207.68</v>
      </c>
      <c r="F21" s="84">
        <f>(E21*100)/D21</f>
        <v>98.340156629759647</v>
      </c>
    </row>
    <row r="22" spans="1:6" x14ac:dyDescent="0.2">
      <c r="A22" s="56" t="s">
        <v>87</v>
      </c>
      <c r="B22" s="57" t="s">
        <v>88</v>
      </c>
      <c r="C22" s="85">
        <v>6600</v>
      </c>
      <c r="D22" s="85">
        <v>6600</v>
      </c>
      <c r="E22" s="85">
        <v>6487.73</v>
      </c>
      <c r="F22" s="85"/>
    </row>
    <row r="23" spans="1:6" ht="25.5" x14ac:dyDescent="0.2">
      <c r="A23" s="56" t="s">
        <v>89</v>
      </c>
      <c r="B23" s="57" t="s">
        <v>90</v>
      </c>
      <c r="C23" s="85">
        <v>11265</v>
      </c>
      <c r="D23" s="85">
        <v>11265</v>
      </c>
      <c r="E23" s="85">
        <v>11070.95</v>
      </c>
      <c r="F23" s="85"/>
    </row>
    <row r="24" spans="1:6" x14ac:dyDescent="0.2">
      <c r="A24" s="56" t="s">
        <v>91</v>
      </c>
      <c r="B24" s="57" t="s">
        <v>92</v>
      </c>
      <c r="C24" s="85">
        <v>450</v>
      </c>
      <c r="D24" s="85">
        <v>650</v>
      </c>
      <c r="E24" s="85">
        <v>649</v>
      </c>
      <c r="F24" s="85"/>
    </row>
    <row r="25" spans="1:6" x14ac:dyDescent="0.2">
      <c r="A25" s="56" t="s">
        <v>93</v>
      </c>
      <c r="B25" s="57" t="s">
        <v>94</v>
      </c>
      <c r="C25" s="85">
        <v>0</v>
      </c>
      <c r="D25" s="85">
        <v>0</v>
      </c>
      <c r="E25" s="85">
        <v>0</v>
      </c>
      <c r="F25" s="85"/>
    </row>
    <row r="26" spans="1:6" x14ac:dyDescent="0.2">
      <c r="A26" s="54" t="s">
        <v>95</v>
      </c>
      <c r="B26" s="55" t="s">
        <v>96</v>
      </c>
      <c r="C26" s="84">
        <f>C27+C28+C29</f>
        <v>14200</v>
      </c>
      <c r="D26" s="84">
        <f>D27+D28+D29</f>
        <v>16040</v>
      </c>
      <c r="E26" s="84">
        <f>E27+E28+E29</f>
        <v>15995.99</v>
      </c>
      <c r="F26" s="84">
        <f>(E26*100)/D26</f>
        <v>99.725623441396507</v>
      </c>
    </row>
    <row r="27" spans="1:6" x14ac:dyDescent="0.2">
      <c r="A27" s="56" t="s">
        <v>97</v>
      </c>
      <c r="B27" s="57" t="s">
        <v>98</v>
      </c>
      <c r="C27" s="85">
        <v>6700</v>
      </c>
      <c r="D27" s="85">
        <v>8950</v>
      </c>
      <c r="E27" s="85">
        <v>8940</v>
      </c>
      <c r="F27" s="85"/>
    </row>
    <row r="28" spans="1:6" x14ac:dyDescent="0.2">
      <c r="A28" s="56" t="s">
        <v>99</v>
      </c>
      <c r="B28" s="57" t="s">
        <v>100</v>
      </c>
      <c r="C28" s="85">
        <v>6000</v>
      </c>
      <c r="D28" s="85">
        <v>6500</v>
      </c>
      <c r="E28" s="85">
        <v>6465.99</v>
      </c>
      <c r="F28" s="85"/>
    </row>
    <row r="29" spans="1:6" x14ac:dyDescent="0.2">
      <c r="A29" s="56" t="s">
        <v>101</v>
      </c>
      <c r="B29" s="57" t="s">
        <v>102</v>
      </c>
      <c r="C29" s="85">
        <v>1500</v>
      </c>
      <c r="D29" s="85">
        <v>590</v>
      </c>
      <c r="E29" s="85">
        <v>590</v>
      </c>
      <c r="F29" s="85"/>
    </row>
    <row r="30" spans="1:6" x14ac:dyDescent="0.2">
      <c r="A30" s="54" t="s">
        <v>103</v>
      </c>
      <c r="B30" s="55" t="s">
        <v>104</v>
      </c>
      <c r="C30" s="84">
        <f>C31+C32+C33+C34+C35+C36+C37+C38+C39</f>
        <v>88902</v>
      </c>
      <c r="D30" s="84">
        <f>D31+D32+D33+D34+D35+D36+D37+D38+D39</f>
        <v>104357</v>
      </c>
      <c r="E30" s="84">
        <f>E31+E32+E33+E34+E35+E36+E37+E38+E39</f>
        <v>104191.02</v>
      </c>
      <c r="F30" s="84">
        <f>(E30*100)/D30</f>
        <v>99.840949816495296</v>
      </c>
    </row>
    <row r="31" spans="1:6" x14ac:dyDescent="0.2">
      <c r="A31" s="56" t="s">
        <v>105</v>
      </c>
      <c r="B31" s="57" t="s">
        <v>106</v>
      </c>
      <c r="C31" s="85">
        <v>7050</v>
      </c>
      <c r="D31" s="85">
        <v>6950</v>
      </c>
      <c r="E31" s="85">
        <v>6939.68</v>
      </c>
      <c r="F31" s="85"/>
    </row>
    <row r="32" spans="1:6" x14ac:dyDescent="0.2">
      <c r="A32" s="56" t="s">
        <v>107</v>
      </c>
      <c r="B32" s="57" t="s">
        <v>108</v>
      </c>
      <c r="C32" s="85">
        <v>5200</v>
      </c>
      <c r="D32" s="85">
        <v>5800</v>
      </c>
      <c r="E32" s="85">
        <v>5727.28</v>
      </c>
      <c r="F32" s="85"/>
    </row>
    <row r="33" spans="1:6" x14ac:dyDescent="0.2">
      <c r="A33" s="56" t="s">
        <v>109</v>
      </c>
      <c r="B33" s="57" t="s">
        <v>110</v>
      </c>
      <c r="C33" s="85">
        <v>800</v>
      </c>
      <c r="D33" s="85">
        <v>2400</v>
      </c>
      <c r="E33" s="85">
        <v>2395</v>
      </c>
      <c r="F33" s="85"/>
    </row>
    <row r="34" spans="1:6" x14ac:dyDescent="0.2">
      <c r="A34" s="56" t="s">
        <v>111</v>
      </c>
      <c r="B34" s="57" t="s">
        <v>112</v>
      </c>
      <c r="C34" s="85">
        <v>2220</v>
      </c>
      <c r="D34" s="85">
        <v>2025</v>
      </c>
      <c r="E34" s="85">
        <v>2024.08</v>
      </c>
      <c r="F34" s="85"/>
    </row>
    <row r="35" spans="1:6" x14ac:dyDescent="0.2">
      <c r="A35" s="56" t="s">
        <v>113</v>
      </c>
      <c r="B35" s="57" t="s">
        <v>114</v>
      </c>
      <c r="C35" s="85">
        <v>6380</v>
      </c>
      <c r="D35" s="85">
        <v>6140</v>
      </c>
      <c r="E35" s="85">
        <v>6133.7</v>
      </c>
      <c r="F35" s="85"/>
    </row>
    <row r="36" spans="1:6" x14ac:dyDescent="0.2">
      <c r="A36" s="56" t="s">
        <v>115</v>
      </c>
      <c r="B36" s="57" t="s">
        <v>116</v>
      </c>
      <c r="C36" s="85">
        <v>2600</v>
      </c>
      <c r="D36" s="85">
        <v>960</v>
      </c>
      <c r="E36" s="85">
        <v>960</v>
      </c>
      <c r="F36" s="85"/>
    </row>
    <row r="37" spans="1:6" x14ac:dyDescent="0.2">
      <c r="A37" s="56" t="s">
        <v>117</v>
      </c>
      <c r="B37" s="57" t="s">
        <v>118</v>
      </c>
      <c r="C37" s="85">
        <v>64100</v>
      </c>
      <c r="D37" s="85">
        <v>79360</v>
      </c>
      <c r="E37" s="85">
        <v>79352.78</v>
      </c>
      <c r="F37" s="85"/>
    </row>
    <row r="38" spans="1:6" x14ac:dyDescent="0.2">
      <c r="A38" s="56" t="s">
        <v>119</v>
      </c>
      <c r="B38" s="57" t="s">
        <v>120</v>
      </c>
      <c r="C38" s="85">
        <v>152</v>
      </c>
      <c r="D38" s="85">
        <v>322</v>
      </c>
      <c r="E38" s="85">
        <v>263.77999999999997</v>
      </c>
      <c r="F38" s="85"/>
    </row>
    <row r="39" spans="1:6" x14ac:dyDescent="0.2">
      <c r="A39" s="56" t="s">
        <v>121</v>
      </c>
      <c r="B39" s="57" t="s">
        <v>122</v>
      </c>
      <c r="C39" s="85">
        <v>400</v>
      </c>
      <c r="D39" s="85">
        <v>400</v>
      </c>
      <c r="E39" s="85">
        <v>394.72</v>
      </c>
      <c r="F39" s="85"/>
    </row>
    <row r="40" spans="1:6" x14ac:dyDescent="0.2">
      <c r="A40" s="54" t="s">
        <v>123</v>
      </c>
      <c r="B40" s="55" t="s">
        <v>124</v>
      </c>
      <c r="C40" s="84">
        <f>C41</f>
        <v>265</v>
      </c>
      <c r="D40" s="84">
        <f>D41</f>
        <v>265</v>
      </c>
      <c r="E40" s="84">
        <f>E41</f>
        <v>42</v>
      </c>
      <c r="F40" s="84">
        <f>(E40*100)/D40</f>
        <v>15.849056603773585</v>
      </c>
    </row>
    <row r="41" spans="1:6" ht="25.5" x14ac:dyDescent="0.2">
      <c r="A41" s="56" t="s">
        <v>125</v>
      </c>
      <c r="B41" s="57" t="s">
        <v>126</v>
      </c>
      <c r="C41" s="85">
        <v>265</v>
      </c>
      <c r="D41" s="85">
        <v>265</v>
      </c>
      <c r="E41" s="85">
        <v>42</v>
      </c>
      <c r="F41" s="85"/>
    </row>
    <row r="42" spans="1:6" x14ac:dyDescent="0.2">
      <c r="A42" s="54" t="s">
        <v>127</v>
      </c>
      <c r="B42" s="55" t="s">
        <v>128</v>
      </c>
      <c r="C42" s="84">
        <f>C43+C44+C45</f>
        <v>1220</v>
      </c>
      <c r="D42" s="84">
        <f>D43+D44+D45</f>
        <v>870</v>
      </c>
      <c r="E42" s="84">
        <f>E43+E44+E45</f>
        <v>859.7</v>
      </c>
      <c r="F42" s="84">
        <f>(E42*100)/D42</f>
        <v>98.816091954022994</v>
      </c>
    </row>
    <row r="43" spans="1:6" x14ac:dyDescent="0.2">
      <c r="A43" s="56" t="s">
        <v>129</v>
      </c>
      <c r="B43" s="57" t="s">
        <v>130</v>
      </c>
      <c r="C43" s="85">
        <v>770</v>
      </c>
      <c r="D43" s="85">
        <v>770</v>
      </c>
      <c r="E43" s="85">
        <v>770</v>
      </c>
      <c r="F43" s="85"/>
    </row>
    <row r="44" spans="1:6" x14ac:dyDescent="0.2">
      <c r="A44" s="56" t="s">
        <v>131</v>
      </c>
      <c r="B44" s="57" t="s">
        <v>132</v>
      </c>
      <c r="C44" s="85">
        <v>300</v>
      </c>
      <c r="D44" s="85">
        <v>100</v>
      </c>
      <c r="E44" s="85">
        <v>89.7</v>
      </c>
      <c r="F44" s="85"/>
    </row>
    <row r="45" spans="1:6" x14ac:dyDescent="0.2">
      <c r="A45" s="56" t="s">
        <v>133</v>
      </c>
      <c r="B45" s="57" t="s">
        <v>134</v>
      </c>
      <c r="C45" s="85">
        <v>150</v>
      </c>
      <c r="D45" s="85">
        <v>0</v>
      </c>
      <c r="E45" s="85">
        <v>0</v>
      </c>
      <c r="F45" s="85"/>
    </row>
    <row r="46" spans="1:6" x14ac:dyDescent="0.2">
      <c r="A46" s="52" t="s">
        <v>135</v>
      </c>
      <c r="B46" s="53" t="s">
        <v>136</v>
      </c>
      <c r="C46" s="83">
        <f>C47+C49</f>
        <v>1380</v>
      </c>
      <c r="D46" s="83">
        <f>D47+D49</f>
        <v>1075</v>
      </c>
      <c r="E46" s="83">
        <f>E47+E49</f>
        <v>1073.0900000000001</v>
      </c>
      <c r="F46" s="82">
        <f>(E46*100)/D46</f>
        <v>99.822325581395347</v>
      </c>
    </row>
    <row r="47" spans="1:6" x14ac:dyDescent="0.2">
      <c r="A47" s="54" t="s">
        <v>137</v>
      </c>
      <c r="B47" s="55" t="s">
        <v>138</v>
      </c>
      <c r="C47" s="84">
        <f>C48</f>
        <v>600</v>
      </c>
      <c r="D47" s="84">
        <f>D48</f>
        <v>495</v>
      </c>
      <c r="E47" s="84">
        <f>E48</f>
        <v>494.36</v>
      </c>
      <c r="F47" s="84">
        <f>(E47*100)/D47</f>
        <v>99.87070707070707</v>
      </c>
    </row>
    <row r="48" spans="1:6" ht="25.5" x14ac:dyDescent="0.2">
      <c r="A48" s="56" t="s">
        <v>139</v>
      </c>
      <c r="B48" s="57" t="s">
        <v>140</v>
      </c>
      <c r="C48" s="85">
        <v>600</v>
      </c>
      <c r="D48" s="85">
        <v>495</v>
      </c>
      <c r="E48" s="85">
        <v>494.36</v>
      </c>
      <c r="F48" s="85"/>
    </row>
    <row r="49" spans="1:6" x14ac:dyDescent="0.2">
      <c r="A49" s="54" t="s">
        <v>141</v>
      </c>
      <c r="B49" s="55" t="s">
        <v>142</v>
      </c>
      <c r="C49" s="84">
        <f>C50</f>
        <v>780</v>
      </c>
      <c r="D49" s="84">
        <f>D50</f>
        <v>580</v>
      </c>
      <c r="E49" s="84">
        <f>E50</f>
        <v>578.73</v>
      </c>
      <c r="F49" s="84">
        <f>(E49*100)/D49</f>
        <v>99.781034482758628</v>
      </c>
    </row>
    <row r="50" spans="1:6" x14ac:dyDescent="0.2">
      <c r="A50" s="56" t="s">
        <v>143</v>
      </c>
      <c r="B50" s="57" t="s">
        <v>144</v>
      </c>
      <c r="C50" s="85">
        <v>780</v>
      </c>
      <c r="D50" s="85">
        <v>580</v>
      </c>
      <c r="E50" s="85">
        <v>578.73</v>
      </c>
      <c r="F50" s="85"/>
    </row>
    <row r="51" spans="1:6" x14ac:dyDescent="0.2">
      <c r="A51" s="50" t="s">
        <v>145</v>
      </c>
      <c r="B51" s="51" t="s">
        <v>146</v>
      </c>
      <c r="C51" s="81">
        <f>C52+C57</f>
        <v>5420</v>
      </c>
      <c r="D51" s="81">
        <f>D52+D57</f>
        <v>5380</v>
      </c>
      <c r="E51" s="81">
        <f>E52+E57</f>
        <v>5374.18</v>
      </c>
      <c r="F51" s="82">
        <f>(E51*100)/D51</f>
        <v>99.89182156133829</v>
      </c>
    </row>
    <row r="52" spans="1:6" x14ac:dyDescent="0.2">
      <c r="A52" s="52" t="s">
        <v>147</v>
      </c>
      <c r="B52" s="53" t="s">
        <v>148</v>
      </c>
      <c r="C52" s="83">
        <f>C53+C55</f>
        <v>5420</v>
      </c>
      <c r="D52" s="83">
        <f>D53+D55</f>
        <v>5380</v>
      </c>
      <c r="E52" s="83">
        <f>E53+E55</f>
        <v>5374.18</v>
      </c>
      <c r="F52" s="82">
        <f>(E52*100)/D52</f>
        <v>99.89182156133829</v>
      </c>
    </row>
    <row r="53" spans="1:6" x14ac:dyDescent="0.2">
      <c r="A53" s="54" t="s">
        <v>149</v>
      </c>
      <c r="B53" s="55" t="s">
        <v>150</v>
      </c>
      <c r="C53" s="84">
        <f>C54</f>
        <v>800</v>
      </c>
      <c r="D53" s="84">
        <f>D54</f>
        <v>760</v>
      </c>
      <c r="E53" s="84">
        <f>E54</f>
        <v>760</v>
      </c>
      <c r="F53" s="84">
        <f>(E53*100)/D53</f>
        <v>100</v>
      </c>
    </row>
    <row r="54" spans="1:6" x14ac:dyDescent="0.2">
      <c r="A54" s="56" t="s">
        <v>151</v>
      </c>
      <c r="B54" s="57" t="s">
        <v>152</v>
      </c>
      <c r="C54" s="85">
        <v>800</v>
      </c>
      <c r="D54" s="85">
        <v>760</v>
      </c>
      <c r="E54" s="85">
        <v>760</v>
      </c>
      <c r="F54" s="85"/>
    </row>
    <row r="55" spans="1:6" x14ac:dyDescent="0.2">
      <c r="A55" s="54" t="s">
        <v>153</v>
      </c>
      <c r="B55" s="55" t="s">
        <v>154</v>
      </c>
      <c r="C55" s="84">
        <f>C56</f>
        <v>4620</v>
      </c>
      <c r="D55" s="84">
        <f>D56</f>
        <v>4620</v>
      </c>
      <c r="E55" s="84">
        <f>E56</f>
        <v>4614.18</v>
      </c>
      <c r="F55" s="84">
        <f>(E55*100)/D55</f>
        <v>99.874025974025969</v>
      </c>
    </row>
    <row r="56" spans="1:6" x14ac:dyDescent="0.2">
      <c r="A56" s="56" t="s">
        <v>155</v>
      </c>
      <c r="B56" s="57" t="s">
        <v>156</v>
      </c>
      <c r="C56" s="85">
        <v>4620</v>
      </c>
      <c r="D56" s="85">
        <v>4620</v>
      </c>
      <c r="E56" s="85">
        <v>4614.18</v>
      </c>
      <c r="F56" s="85"/>
    </row>
    <row r="57" spans="1:6" x14ac:dyDescent="0.2">
      <c r="A57" s="52" t="s">
        <v>174</v>
      </c>
      <c r="B57" s="53" t="s">
        <v>175</v>
      </c>
      <c r="C57" s="83">
        <f t="shared" ref="C57:E58" si="0">C58</f>
        <v>0</v>
      </c>
      <c r="D57" s="83">
        <f t="shared" si="0"/>
        <v>0</v>
      </c>
      <c r="E57" s="83">
        <f t="shared" si="0"/>
        <v>0</v>
      </c>
      <c r="F57" s="82" t="e">
        <f>(E57*100)/D57</f>
        <v>#DIV/0!</v>
      </c>
    </row>
    <row r="58" spans="1:6" ht="25.5" x14ac:dyDescent="0.2">
      <c r="A58" s="54" t="s">
        <v>176</v>
      </c>
      <c r="B58" s="55" t="s">
        <v>177</v>
      </c>
      <c r="C58" s="84">
        <f t="shared" si="0"/>
        <v>0</v>
      </c>
      <c r="D58" s="84">
        <f t="shared" si="0"/>
        <v>0</v>
      </c>
      <c r="E58" s="84">
        <f t="shared" si="0"/>
        <v>0</v>
      </c>
      <c r="F58" s="84" t="e">
        <f>(E58*100)/D58</f>
        <v>#DIV/0!</v>
      </c>
    </row>
    <row r="59" spans="1:6" x14ac:dyDescent="0.2">
      <c r="A59" s="56" t="s">
        <v>178</v>
      </c>
      <c r="B59" s="57" t="s">
        <v>177</v>
      </c>
      <c r="C59" s="85">
        <v>0</v>
      </c>
      <c r="D59" s="85">
        <v>0</v>
      </c>
      <c r="E59" s="85">
        <v>0</v>
      </c>
      <c r="F59" s="85"/>
    </row>
    <row r="60" spans="1:6" x14ac:dyDescent="0.2">
      <c r="A60" s="50" t="s">
        <v>50</v>
      </c>
      <c r="B60" s="51" t="s">
        <v>51</v>
      </c>
      <c r="C60" s="81">
        <f t="shared" ref="C60:E61" si="1">C61</f>
        <v>1052871</v>
      </c>
      <c r="D60" s="81">
        <f t="shared" si="1"/>
        <v>1064526</v>
      </c>
      <c r="E60" s="81">
        <f t="shared" si="1"/>
        <v>1063755.03</v>
      </c>
      <c r="F60" s="82">
        <f>(E60*100)/D60</f>
        <v>99.92757621702053</v>
      </c>
    </row>
    <row r="61" spans="1:6" x14ac:dyDescent="0.2">
      <c r="A61" s="52" t="s">
        <v>58</v>
      </c>
      <c r="B61" s="53" t="s">
        <v>59</v>
      </c>
      <c r="C61" s="83">
        <f t="shared" si="1"/>
        <v>1052871</v>
      </c>
      <c r="D61" s="83">
        <f t="shared" si="1"/>
        <v>1064526</v>
      </c>
      <c r="E61" s="83">
        <f t="shared" si="1"/>
        <v>1063755.03</v>
      </c>
      <c r="F61" s="82">
        <f>(E61*100)/D61</f>
        <v>99.92757621702053</v>
      </c>
    </row>
    <row r="62" spans="1:6" ht="25.5" x14ac:dyDescent="0.2">
      <c r="A62" s="54" t="s">
        <v>60</v>
      </c>
      <c r="B62" s="55" t="s">
        <v>61</v>
      </c>
      <c r="C62" s="84">
        <f>C63+C64</f>
        <v>1052871</v>
      </c>
      <c r="D62" s="84">
        <f>D63+D64</f>
        <v>1064526</v>
      </c>
      <c r="E62" s="84">
        <f>E63+E64</f>
        <v>1063755.03</v>
      </c>
      <c r="F62" s="84">
        <f>(E62*100)/D62</f>
        <v>99.92757621702053</v>
      </c>
    </row>
    <row r="63" spans="1:6" x14ac:dyDescent="0.2">
      <c r="A63" s="56" t="s">
        <v>62</v>
      </c>
      <c r="B63" s="57" t="s">
        <v>63</v>
      </c>
      <c r="C63" s="85">
        <v>1047451</v>
      </c>
      <c r="D63" s="85">
        <v>1059146</v>
      </c>
      <c r="E63" s="85">
        <v>1058380.8500000001</v>
      </c>
      <c r="F63" s="85"/>
    </row>
    <row r="64" spans="1:6" ht="25.5" x14ac:dyDescent="0.2">
      <c r="A64" s="56" t="s">
        <v>64</v>
      </c>
      <c r="B64" s="57" t="s">
        <v>65</v>
      </c>
      <c r="C64" s="85">
        <v>5420</v>
      </c>
      <c r="D64" s="85">
        <v>5380</v>
      </c>
      <c r="E64" s="85">
        <v>5374.18</v>
      </c>
      <c r="F64" s="85"/>
    </row>
    <row r="65" spans="1:6" x14ac:dyDescent="0.2">
      <c r="A65" s="49" t="s">
        <v>167</v>
      </c>
      <c r="B65" s="49" t="s">
        <v>173</v>
      </c>
      <c r="C65" s="79"/>
      <c r="D65" s="79"/>
      <c r="E65" s="79"/>
      <c r="F65" s="80" t="e">
        <f>(E65*100)/D65</f>
        <v>#DIV/0!</v>
      </c>
    </row>
    <row r="66" spans="1:6" x14ac:dyDescent="0.2">
      <c r="A66" s="50" t="s">
        <v>66</v>
      </c>
      <c r="B66" s="51" t="s">
        <v>67</v>
      </c>
      <c r="C66" s="81">
        <f t="shared" ref="C66:E68" si="2">C67</f>
        <v>2000</v>
      </c>
      <c r="D66" s="81">
        <f t="shared" si="2"/>
        <v>2000</v>
      </c>
      <c r="E66" s="81">
        <f t="shared" si="2"/>
        <v>931.54</v>
      </c>
      <c r="F66" s="82">
        <f>(E66*100)/D66</f>
        <v>46.576999999999998</v>
      </c>
    </row>
    <row r="67" spans="1:6" x14ac:dyDescent="0.2">
      <c r="A67" s="52" t="s">
        <v>83</v>
      </c>
      <c r="B67" s="53" t="s">
        <v>84</v>
      </c>
      <c r="C67" s="83">
        <f t="shared" si="2"/>
        <v>2000</v>
      </c>
      <c r="D67" s="83">
        <f t="shared" si="2"/>
        <v>2000</v>
      </c>
      <c r="E67" s="83">
        <f t="shared" si="2"/>
        <v>931.54</v>
      </c>
      <c r="F67" s="82">
        <f>(E67*100)/D67</f>
        <v>46.576999999999998</v>
      </c>
    </row>
    <row r="68" spans="1:6" x14ac:dyDescent="0.2">
      <c r="A68" s="54" t="s">
        <v>95</v>
      </c>
      <c r="B68" s="55" t="s">
        <v>96</v>
      </c>
      <c r="C68" s="84">
        <f t="shared" si="2"/>
        <v>2000</v>
      </c>
      <c r="D68" s="84">
        <f t="shared" si="2"/>
        <v>2000</v>
      </c>
      <c r="E68" s="84">
        <f t="shared" si="2"/>
        <v>931.54</v>
      </c>
      <c r="F68" s="84">
        <f>(E68*100)/D68</f>
        <v>46.576999999999998</v>
      </c>
    </row>
    <row r="69" spans="1:6" x14ac:dyDescent="0.2">
      <c r="A69" s="56" t="s">
        <v>97</v>
      </c>
      <c r="B69" s="57" t="s">
        <v>98</v>
      </c>
      <c r="C69" s="85">
        <v>2000</v>
      </c>
      <c r="D69" s="85">
        <v>2000</v>
      </c>
      <c r="E69" s="85">
        <v>931.54</v>
      </c>
      <c r="F69" s="85"/>
    </row>
    <row r="70" spans="1:6" x14ac:dyDescent="0.2">
      <c r="A70" s="50" t="s">
        <v>50</v>
      </c>
      <c r="B70" s="51" t="s">
        <v>51</v>
      </c>
      <c r="C70" s="81">
        <f t="shared" ref="C70:E72" si="3">C71</f>
        <v>2000</v>
      </c>
      <c r="D70" s="81">
        <f t="shared" si="3"/>
        <v>2000</v>
      </c>
      <c r="E70" s="81">
        <f t="shared" si="3"/>
        <v>920.66</v>
      </c>
      <c r="F70" s="82">
        <f>(E70*100)/D70</f>
        <v>46.033000000000001</v>
      </c>
    </row>
    <row r="71" spans="1:6" x14ac:dyDescent="0.2">
      <c r="A71" s="52" t="s">
        <v>52</v>
      </c>
      <c r="B71" s="53" t="s">
        <v>53</v>
      </c>
      <c r="C71" s="83">
        <f t="shared" si="3"/>
        <v>2000</v>
      </c>
      <c r="D71" s="83">
        <f t="shared" si="3"/>
        <v>2000</v>
      </c>
      <c r="E71" s="83">
        <f t="shared" si="3"/>
        <v>920.66</v>
      </c>
      <c r="F71" s="82">
        <f>(E71*100)/D71</f>
        <v>46.033000000000001</v>
      </c>
    </row>
    <row r="72" spans="1:6" x14ac:dyDescent="0.2">
      <c r="A72" s="54" t="s">
        <v>54</v>
      </c>
      <c r="B72" s="55" t="s">
        <v>55</v>
      </c>
      <c r="C72" s="84">
        <f t="shared" si="3"/>
        <v>2000</v>
      </c>
      <c r="D72" s="84">
        <f t="shared" si="3"/>
        <v>2000</v>
      </c>
      <c r="E72" s="84">
        <f t="shared" si="3"/>
        <v>920.66</v>
      </c>
      <c r="F72" s="84">
        <f>(E72*100)/D72</f>
        <v>46.033000000000001</v>
      </c>
    </row>
    <row r="73" spans="1:6" x14ac:dyDescent="0.2">
      <c r="A73" s="56" t="s">
        <v>56</v>
      </c>
      <c r="B73" s="57" t="s">
        <v>57</v>
      </c>
      <c r="C73" s="85">
        <v>2000</v>
      </c>
      <c r="D73" s="85">
        <v>2000</v>
      </c>
      <c r="E73" s="85">
        <v>920.66</v>
      </c>
      <c r="F73" s="85"/>
    </row>
    <row r="74" spans="1:6" x14ac:dyDescent="0.2">
      <c r="A74" s="49" t="s">
        <v>68</v>
      </c>
      <c r="B74" s="49" t="s">
        <v>179</v>
      </c>
      <c r="C74" s="79"/>
      <c r="D74" s="79"/>
      <c r="E74" s="79"/>
      <c r="F74" s="80" t="e">
        <f>(E74*100)/D74</f>
        <v>#DIV/0!</v>
      </c>
    </row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s="58" customFormat="1" x14ac:dyDescent="0.2"/>
    <row r="1213" spans="1:3" s="58" customFormat="1" x14ac:dyDescent="0.2"/>
    <row r="1214" spans="1:3" s="58" customFormat="1" x14ac:dyDescent="0.2"/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Zorana Junaković</cp:lastModifiedBy>
  <cp:lastPrinted>2023-07-24T12:33:14Z</cp:lastPrinted>
  <dcterms:created xsi:type="dcterms:W3CDTF">2022-08-12T12:51:27Z</dcterms:created>
  <dcterms:modified xsi:type="dcterms:W3CDTF">2026-03-27T12:16:29Z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