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hstrkalj\Desktop\HELENA\IZVJEŠTAJ O IZVRŠENJU\Izvještaj o izvršenju FP 2025 ŽDO\"/>
    </mc:Choice>
  </mc:AlternateContent>
  <xr:revisionPtr revIDLastSave="0" documentId="13_ncr:1_{04EDA6A5-C352-42BD-BA66-74C10AA9E292}" xr6:coauthVersionLast="47" xr6:coauthVersionMax="47" xr10:uidLastSave="{00000000-0000-0000-0000-000000000000}"/>
  <bookViews>
    <workbookView xWindow="-120" yWindow="-120" windowWidth="29040" windowHeight="15840" tabRatio="825" activeTab="6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rashoda'!$B$1:$L$76</definedName>
    <definedName name="_xlnm.Print_Area" localSheetId="6">'Posebni dio'!$A$1:$F$83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5" l="1"/>
  <c r="D7" i="15"/>
  <c r="J27" i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83" i="15"/>
  <c r="F81" i="15"/>
  <c r="E81" i="15"/>
  <c r="D81" i="15"/>
  <c r="C81" i="15"/>
  <c r="F80" i="15"/>
  <c r="E80" i="15"/>
  <c r="D80" i="15"/>
  <c r="C80" i="15"/>
  <c r="F79" i="15"/>
  <c r="E79" i="15"/>
  <c r="D79" i="15"/>
  <c r="C79" i="15"/>
  <c r="F78" i="15"/>
  <c r="F76" i="15"/>
  <c r="E76" i="15"/>
  <c r="D76" i="15"/>
  <c r="C76" i="15"/>
  <c r="F75" i="15"/>
  <c r="E75" i="15"/>
  <c r="D75" i="15"/>
  <c r="C75" i="15"/>
  <c r="F74" i="15"/>
  <c r="E74" i="15"/>
  <c r="D74" i="15"/>
  <c r="C74" i="15"/>
  <c r="F72" i="15"/>
  <c r="E72" i="15"/>
  <c r="D72" i="15"/>
  <c r="C72" i="15"/>
  <c r="F71" i="15"/>
  <c r="E71" i="15"/>
  <c r="D71" i="15"/>
  <c r="C71" i="15"/>
  <c r="F70" i="15"/>
  <c r="E70" i="15"/>
  <c r="D70" i="15"/>
  <c r="C70" i="15"/>
  <c r="F69" i="15"/>
  <c r="F66" i="15"/>
  <c r="E66" i="15"/>
  <c r="D66" i="15"/>
  <c r="C66" i="15"/>
  <c r="F65" i="15"/>
  <c r="E65" i="15"/>
  <c r="D65" i="15"/>
  <c r="C65" i="15"/>
  <c r="F64" i="15"/>
  <c r="E64" i="15"/>
  <c r="D64" i="15"/>
  <c r="C64" i="15"/>
  <c r="F62" i="15"/>
  <c r="E62" i="15"/>
  <c r="D62" i="15"/>
  <c r="C62" i="15"/>
  <c r="F61" i="15"/>
  <c r="E61" i="15"/>
  <c r="D61" i="15"/>
  <c r="C61" i="15"/>
  <c r="F59" i="15"/>
  <c r="E59" i="15"/>
  <c r="D59" i="15"/>
  <c r="C59" i="15"/>
  <c r="F57" i="15"/>
  <c r="E57" i="15"/>
  <c r="D57" i="15"/>
  <c r="C57" i="15"/>
  <c r="F56" i="15"/>
  <c r="E56" i="15"/>
  <c r="D56" i="15"/>
  <c r="C56" i="15"/>
  <c r="F55" i="15"/>
  <c r="E55" i="15"/>
  <c r="D55" i="15"/>
  <c r="C55" i="15"/>
  <c r="F53" i="15"/>
  <c r="E53" i="15"/>
  <c r="D53" i="15"/>
  <c r="C53" i="15"/>
  <c r="F51" i="15"/>
  <c r="E51" i="15"/>
  <c r="D51" i="15"/>
  <c r="C51" i="15"/>
  <c r="F50" i="15"/>
  <c r="E50" i="15"/>
  <c r="D50" i="15"/>
  <c r="C50" i="15"/>
  <c r="F45" i="15"/>
  <c r="E45" i="15"/>
  <c r="D45" i="15"/>
  <c r="C45" i="15"/>
  <c r="F43" i="15"/>
  <c r="E43" i="15"/>
  <c r="D43" i="15"/>
  <c r="C43" i="15"/>
  <c r="F33" i="15"/>
  <c r="E33" i="15"/>
  <c r="D33" i="15"/>
  <c r="C33" i="15"/>
  <c r="F27" i="15"/>
  <c r="E27" i="15"/>
  <c r="D27" i="15"/>
  <c r="C27" i="15"/>
  <c r="F22" i="15"/>
  <c r="E22" i="15"/>
  <c r="D22" i="15"/>
  <c r="C22" i="15"/>
  <c r="F21" i="15"/>
  <c r="E21" i="15"/>
  <c r="D21" i="15"/>
  <c r="C21" i="15"/>
  <c r="F19" i="15"/>
  <c r="E19" i="15"/>
  <c r="D19" i="15"/>
  <c r="C19" i="15"/>
  <c r="F17" i="15"/>
  <c r="E17" i="15"/>
  <c r="D17" i="15"/>
  <c r="C17" i="15"/>
  <c r="F14" i="15"/>
  <c r="E14" i="15"/>
  <c r="D14" i="15"/>
  <c r="C14" i="15"/>
  <c r="F13" i="15"/>
  <c r="E13" i="15"/>
  <c r="D13" i="15"/>
  <c r="C13" i="15"/>
  <c r="F12" i="15"/>
  <c r="E12" i="15"/>
  <c r="D12" i="15"/>
  <c r="C12" i="15"/>
  <c r="F9" i="15"/>
  <c r="F8" i="15"/>
  <c r="E8" i="15"/>
  <c r="D8" i="15"/>
  <c r="C8" i="15"/>
  <c r="F7" i="15"/>
  <c r="C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5" i="5"/>
  <c r="G15" i="5"/>
  <c r="H14" i="5"/>
  <c r="G14" i="5"/>
  <c r="F14" i="5"/>
  <c r="E14" i="5"/>
  <c r="D14" i="5"/>
  <c r="C14" i="5"/>
  <c r="H13" i="5"/>
  <c r="G13" i="5"/>
  <c r="H12" i="5"/>
  <c r="G12" i="5"/>
  <c r="F12" i="5"/>
  <c r="E12" i="5"/>
  <c r="D12" i="5"/>
  <c r="C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75" i="3"/>
  <c r="K75" i="3"/>
  <c r="L74" i="3"/>
  <c r="K74" i="3"/>
  <c r="J74" i="3"/>
  <c r="I74" i="3"/>
  <c r="H74" i="3"/>
  <c r="G74" i="3"/>
  <c r="L73" i="3"/>
  <c r="K73" i="3"/>
  <c r="J73" i="3"/>
  <c r="I73" i="3"/>
  <c r="H73" i="3"/>
  <c r="G73" i="3"/>
  <c r="L72" i="3"/>
  <c r="K72" i="3"/>
  <c r="L71" i="3"/>
  <c r="K71" i="3"/>
  <c r="J71" i="3"/>
  <c r="I71" i="3"/>
  <c r="H71" i="3"/>
  <c r="G71" i="3"/>
  <c r="L70" i="3"/>
  <c r="K70" i="3"/>
  <c r="L69" i="3"/>
  <c r="K69" i="3"/>
  <c r="J69" i="3"/>
  <c r="I69" i="3"/>
  <c r="H69" i="3"/>
  <c r="G69" i="3"/>
  <c r="L68" i="3"/>
  <c r="K68" i="3"/>
  <c r="J68" i="3"/>
  <c r="I68" i="3"/>
  <c r="H68" i="3"/>
  <c r="G68" i="3"/>
  <c r="L67" i="3"/>
  <c r="K67" i="3"/>
  <c r="J67" i="3"/>
  <c r="I67" i="3"/>
  <c r="H67" i="3"/>
  <c r="G67" i="3"/>
  <c r="L66" i="3"/>
  <c r="K66" i="3"/>
  <c r="L65" i="3"/>
  <c r="K65" i="3"/>
  <c r="J65" i="3"/>
  <c r="I65" i="3"/>
  <c r="H65" i="3"/>
  <c r="G65" i="3"/>
  <c r="L64" i="3"/>
  <c r="K64" i="3"/>
  <c r="L63" i="3"/>
  <c r="K63" i="3"/>
  <c r="J63" i="3"/>
  <c r="I63" i="3"/>
  <c r="H63" i="3"/>
  <c r="G63" i="3"/>
  <c r="L62" i="3"/>
  <c r="K62" i="3"/>
  <c r="J62" i="3"/>
  <c r="I62" i="3"/>
  <c r="H62" i="3"/>
  <c r="G62" i="3"/>
  <c r="L61" i="3"/>
  <c r="K61" i="3"/>
  <c r="L60" i="3"/>
  <c r="K60" i="3"/>
  <c r="L59" i="3"/>
  <c r="K59" i="3"/>
  <c r="L58" i="3"/>
  <c r="K58" i="3"/>
  <c r="L57" i="3"/>
  <c r="K57" i="3"/>
  <c r="J57" i="3"/>
  <c r="I57" i="3"/>
  <c r="H57" i="3"/>
  <c r="G57" i="3"/>
  <c r="L56" i="3"/>
  <c r="K56" i="3"/>
  <c r="L55" i="3"/>
  <c r="K55" i="3"/>
  <c r="J55" i="3"/>
  <c r="I55" i="3"/>
  <c r="H55" i="3"/>
  <c r="G55" i="3"/>
  <c r="L54" i="3"/>
  <c r="K54" i="3"/>
  <c r="L53" i="3"/>
  <c r="K53" i="3"/>
  <c r="L52" i="3"/>
  <c r="K52" i="3"/>
  <c r="L51" i="3"/>
  <c r="K51" i="3"/>
  <c r="L50" i="3"/>
  <c r="K50" i="3"/>
  <c r="L49" i="3"/>
  <c r="K49" i="3"/>
  <c r="L48" i="3"/>
  <c r="K48" i="3"/>
  <c r="L47" i="3"/>
  <c r="K47" i="3"/>
  <c r="L46" i="3"/>
  <c r="K46" i="3"/>
  <c r="L45" i="3"/>
  <c r="K45" i="3"/>
  <c r="J45" i="3"/>
  <c r="I45" i="3"/>
  <c r="H45" i="3"/>
  <c r="G45" i="3"/>
  <c r="L44" i="3"/>
  <c r="K44" i="3"/>
  <c r="L43" i="3"/>
  <c r="K43" i="3"/>
  <c r="L42" i="3"/>
  <c r="K42" i="3"/>
  <c r="L41" i="3"/>
  <c r="K41" i="3"/>
  <c r="L40" i="3"/>
  <c r="K40" i="3"/>
  <c r="L39" i="3"/>
  <c r="K39" i="3"/>
  <c r="J39" i="3"/>
  <c r="I39" i="3"/>
  <c r="H39" i="3"/>
  <c r="G39" i="3"/>
  <c r="L38" i="3"/>
  <c r="K38" i="3"/>
  <c r="L37" i="3"/>
  <c r="K37" i="3"/>
  <c r="L36" i="3"/>
  <c r="K36" i="3"/>
  <c r="L35" i="3"/>
  <c r="K35" i="3"/>
  <c r="L34" i="3"/>
  <c r="K34" i="3"/>
  <c r="J34" i="3"/>
  <c r="I34" i="3"/>
  <c r="H34" i="3"/>
  <c r="G34" i="3"/>
  <c r="L33" i="3"/>
  <c r="K33" i="3"/>
  <c r="J33" i="3"/>
  <c r="I33" i="3"/>
  <c r="H33" i="3"/>
  <c r="G33" i="3"/>
  <c r="L32" i="3"/>
  <c r="K32" i="3"/>
  <c r="L31" i="3"/>
  <c r="K31" i="3"/>
  <c r="J31" i="3"/>
  <c r="I31" i="3"/>
  <c r="H31" i="3"/>
  <c r="G31" i="3"/>
  <c r="L30" i="3"/>
  <c r="K30" i="3"/>
  <c r="L29" i="3"/>
  <c r="K29" i="3"/>
  <c r="J29" i="3"/>
  <c r="I29" i="3"/>
  <c r="H29" i="3"/>
  <c r="G29" i="3"/>
  <c r="L28" i="3"/>
  <c r="K28" i="3"/>
  <c r="L27" i="3"/>
  <c r="K27" i="3"/>
  <c r="L26" i="3"/>
  <c r="K26" i="3"/>
  <c r="J26" i="3"/>
  <c r="I26" i="3"/>
  <c r="H26" i="3"/>
  <c r="G26" i="3"/>
  <c r="L25" i="3"/>
  <c r="K25" i="3"/>
  <c r="J25" i="3"/>
  <c r="I25" i="3"/>
  <c r="H25" i="3"/>
  <c r="G25" i="3"/>
  <c r="L24" i="3"/>
  <c r="K24" i="3"/>
  <c r="J24" i="3"/>
  <c r="I24" i="3"/>
  <c r="H24" i="3"/>
  <c r="G24" i="3"/>
  <c r="L23" i="3"/>
  <c r="K23" i="3"/>
  <c r="J23" i="3"/>
  <c r="I23" i="3"/>
  <c r="H23" i="3"/>
  <c r="G23" i="3"/>
  <c r="L18" i="3"/>
  <c r="K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</calcChain>
</file>

<file path=xl/sharedStrings.xml><?xml version="1.0" encoding="utf-8"?>
<sst xmlns="http://schemas.openxmlformats.org/spreadsheetml/2006/main" count="399" uniqueCount="193">
  <si>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</si>
  <si>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</si>
  <si>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</si>
  <si>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</si>
  <si>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</si>
  <si>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</si>
  <si>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</si>
  <si>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</si>
  <si>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</si>
  <si>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</si>
  <si>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</si>
  <si>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</si>
  <si>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</si>
  <si>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</si>
  <si>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</si>
  <si>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</si>
  <si>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</si>
  <si>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</si>
  <si>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</si>
  <si>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</si>
  <si>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</si>
  <si>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</si>
  <si>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</si>
  <si>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</si>
  <si>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</si>
  <si>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</si>
  <si>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</si>
  <si>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</si>
  <si>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</si>
  <si>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</si>
  <si>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</si>
  <si>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</si>
  <si>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</si>
  <si>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</si>
  <si>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</si>
  <si>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</si>
  <si>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</si>
  <si>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</si>
  <si>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</si>
  <si>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</si>
  <si>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</si>
  <si>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2025. GODINU</t>
  </si>
  <si>
    <t xml:space="preserve">OSTVARENJE/IZVRŠENJE 
1.-12.2024. </t>
  </si>
  <si>
    <t>IZVORNI PLAN ILI REBALANS 2025.*</t>
  </si>
  <si>
    <t>TEKUĆI PLAN 2025.*</t>
  </si>
  <si>
    <t xml:space="preserve">OSTVARENJE/IZVRŠENJE 
1.-12.2025. </t>
  </si>
  <si>
    <t xml:space="preserve">OSTVARENJE/ IZVRŠENJE 
1.-12.2024. </t>
  </si>
  <si>
    <t xml:space="preserve">OSTVARENJE/ IZVRŠENJE 
1.-12.2025. </t>
  </si>
  <si>
    <t xml:space="preserve"> IZVRŠENJE 
1.-12.2024. </t>
  </si>
  <si>
    <t xml:space="preserve"> IZVRŠENJE 
1.-12.2025. </t>
  </si>
  <si>
    <t>6</t>
  </si>
  <si>
    <t>PRIHODI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</si>
  <si>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</si>
  <si>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</si>
  <si>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</si>
  <si>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</si>
  <si>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</si>
  <si>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</si>
  <si>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</si>
  <si>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</si>
  <si>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</si>
  <si>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</si>
  <si>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</si>
  <si>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</si>
  <si>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</si>
  <si>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</si>
  <si>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</si>
  <si>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</si>
  <si>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</si>
  <si>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</si>
  <si>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</si>
  <si>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</si>
  <si>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</si>
  <si>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</si>
  <si>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</si>
  <si>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</si>
  <si>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</si>
  <si>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</si>
  <si>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</si>
  <si>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</si>
  <si>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</si>
  <si>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</si>
  <si>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</si>
  <si>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</si>
  <si>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</si>
  <si>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</si>
  <si>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</si>
  <si>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</si>
  <si>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</si>
  <si>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</si>
  <si>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</si>
  <si>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</si>
  <si>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</si>
  <si>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</si>
  <si>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</si>
  <si>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</si>
  <si>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</si>
  <si>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</si>
  <si>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</si>
  <si>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</si>
  <si>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</si>
  <si>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</si>
  <si>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</si>
  <si>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</si>
  <si>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</si>
  <si>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</si>
  <si>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</si>
  <si>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</si>
  <si>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</si>
  <si>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</si>
  <si>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</si>
  <si>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</si>
  <si>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</si>
  <si>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</si>
  <si>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</si>
  <si>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</si>
  <si>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</si>
  <si>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</si>
  <si>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</si>
  <si>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</si>
  <si>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</si>
  <si>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</si>
  <si>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</si>
  <si>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</si>
  <si>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</si>
  <si>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</si>
  <si>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</si>
  <si>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</si>
  <si>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</si>
  <si>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</si>
  <si>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</si>
  <si>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</si>
  <si>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</si>
  <si>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3292</t>
  </si>
  <si>
    <t>PREMIJE OSIGURANJA</t>
  </si>
  <si>
    <t>3293</t>
  </si>
  <si>
    <t>REPREZENTACIJA</t>
  </si>
  <si>
    <t>3295</t>
  </si>
  <si>
    <t>PRISTOJBE I NAKNADE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</si>
  <si>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</si>
  <si>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</si>
  <si>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</si>
  <si>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</si>
  <si>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</si>
  <si>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</si>
  <si>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</si>
  <si>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</si>
  <si>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</si>
  <si>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</si>
  <si>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</si>
  <si>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</si>
  <si>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</si>
  <si>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</si>
  <si>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</si>
  <si>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</si>
  <si>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</si>
  <si>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</si>
  <si>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</si>
  <si>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423</t>
  </si>
  <si>
    <t>PRIJEVOZNA SREDSTVA</t>
  </si>
  <si>
    <t>4231</t>
  </si>
  <si>
    <t>PRIJEVOZNA SREDSTVA U CESTOVNOM PROMETU</t>
  </si>
  <si>
    <t>45</t>
  </si>
  <si>
    <t>RASHODI ZA DODATNA ULAGANJA NA NEFINANCIJSKOJ IMOV</t>
  </si>
  <si>
    <t>451</t>
  </si>
  <si>
    <t>DODATNA ULAGANJA NA GRAĐEVINSKIM OBJEKTIMA</t>
  </si>
  <si>
    <t>4511</t>
  </si>
  <si>
    <t>1 Opći prihodi i primici</t>
  </si>
  <si>
    <t>11 Opći prihodi i primici</t>
  </si>
  <si>
    <t>3 Vlastiti prihodi</t>
  </si>
  <si>
    <t>31 Vlastiti prihodi</t>
  </si>
  <si>
    <t>3 Javni red i sigurnost</t>
  </si>
  <si>
    <t>0330 Sudovi</t>
  </si>
  <si>
    <t>109 Ministarstvo pravosuđa, uprave i digitalne transofrmacije</t>
  </si>
  <si>
    <t>75 Županijska državna odvjetništva</t>
  </si>
  <si>
    <t>3679 SPLIT ŽUPANIJSKO DRŽAVNO ODVJETNIŠTVO</t>
  </si>
  <si>
    <t>2812 Djelovanje državnih odvjetništava</t>
  </si>
  <si>
    <t>11</t>
  </si>
  <si>
    <t>52</t>
  </si>
  <si>
    <t>A640000</t>
  </si>
  <si>
    <t>Progon počinitelja kaznenih i kažnjivih djela i zaštita imovine RH pred županijskim sudovima i upravnim tijelima</t>
  </si>
  <si>
    <t>TEKUĆI PLAN  2025.*</t>
  </si>
  <si>
    <t>IZVRŠENJE 1.-12.2025.*</t>
  </si>
  <si>
    <t xml:space="preserve">INDEKS**
</t>
  </si>
  <si>
    <t>Opći prihodi i primici</t>
  </si>
  <si>
    <t>Vlastiti prihodi</t>
  </si>
  <si>
    <t>Ostale pomoći</t>
  </si>
  <si>
    <t>63</t>
  </si>
  <si>
    <t>POMOĆI IZ INOZ. I SUBJ. UNUTAR OPĆEG PRORAČUNA</t>
  </si>
  <si>
    <t>631</t>
  </si>
  <si>
    <t>Pomoći od inozemnih vlada</t>
  </si>
  <si>
    <t>6311</t>
  </si>
  <si>
    <t>TEKUĆE POMOĆI OD INOZEMNIH VLADA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</si>
</sst>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4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4" fontId="0" fillId="0" borderId="0" xfId="0" applyNumberFormat="1"/>
  </cellXfs>
  <cellStyles count="4">
    <cellStyle name="Normalno" xfId="0" builtinId="0"/>
    <cellStyle name="Normalno 2" xfId="3" xr:uid="{00000000-0005-0000-0000-000001000000}"/>
    <cellStyle name="Normalno 3" xfId="1" xr:uid="{00000000-0005-0000-0000-000002000000}"/>
    <cellStyle name="Normalno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W29"/>
  <sheetViews>
    <sheetView topLeftCell="A2" workbookViewId="0">
      <selection activeCell="M13" sqref="M13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12" t="s">
        <v>41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111" t="s">
        <v>4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111" t="s">
        <v>24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02" t="s">
        <v>31</v>
      </c>
      <c r="C7" s="102"/>
      <c r="D7" s="102"/>
      <c r="E7" s="102"/>
      <c r="F7" s="102"/>
      <c r="G7" s="5"/>
      <c r="H7" s="6"/>
      <c r="I7" s="6"/>
      <c r="J7" s="6"/>
      <c r="K7" s="22"/>
      <c r="L7" s="22"/>
    </row>
    <row r="8" spans="2:13" ht="25.5" x14ac:dyDescent="0.25">
      <c r="B8" s="104" t="s">
        <v>3</v>
      </c>
      <c r="C8" s="104"/>
      <c r="D8" s="104"/>
      <c r="E8" s="104"/>
      <c r="F8" s="104"/>
      <c r="G8" s="21" t="s">
        <v>42</v>
      </c>
      <c r="H8" s="21" t="s">
        <v>43</v>
      </c>
      <c r="I8" s="21" t="s">
        <v>44</v>
      </c>
      <c r="J8" s="21" t="s">
        <v>45</v>
      </c>
      <c r="K8" s="21" t="s">
        <v>6</v>
      </c>
      <c r="L8" s="21" t="s">
        <v>22</v>
      </c>
    </row>
    <row r="9" spans="2:13" x14ac:dyDescent="0.25">
      <c r="B9" s="115">
        <v>1</v>
      </c>
      <c r="C9" s="115"/>
      <c r="D9" s="115"/>
      <c r="E9" s="115"/>
      <c r="F9" s="116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03" t="s">
        <v>8</v>
      </c>
      <c r="C10" s="101"/>
      <c r="D10" s="101"/>
      <c r="E10" s="101"/>
      <c r="F10" s="97"/>
      <c r="G10" s="85">
        <v>1917944.16</v>
      </c>
      <c r="H10" s="86">
        <v>2426727</v>
      </c>
      <c r="I10" s="86">
        <v>2436022</v>
      </c>
      <c r="J10" s="86">
        <v>2434738.06</v>
      </c>
      <c r="K10" s="86"/>
      <c r="L10" s="86"/>
    </row>
    <row r="11" spans="2:13" x14ac:dyDescent="0.25">
      <c r="B11" s="96" t="s">
        <v>7</v>
      </c>
      <c r="C11" s="97"/>
      <c r="D11" s="97"/>
      <c r="E11" s="97"/>
      <c r="F11" s="97"/>
      <c r="G11" s="85"/>
      <c r="H11" s="86"/>
      <c r="I11" s="86"/>
      <c r="J11" s="86"/>
      <c r="K11" s="86"/>
      <c r="L11" s="86"/>
    </row>
    <row r="12" spans="2:13" x14ac:dyDescent="0.25">
      <c r="B12" s="113" t="s">
        <v>0</v>
      </c>
      <c r="C12" s="99"/>
      <c r="D12" s="99"/>
      <c r="E12" s="99"/>
      <c r="F12" s="114"/>
      <c r="G12" s="87">
        <f>ROUND(G10+G11,2)</f>
        <v>1917944.16</v>
      </c>
      <c r="H12" s="87">
        <f>ROUND(H10+H11,2)</f>
        <v>2426727</v>
      </c>
      <c r="I12" s="87">
        <f>ROUND(I10+I11,2)</f>
        <v>2436022</v>
      </c>
      <c r="J12" s="87">
        <f>ROUND(J10+J11,2)</f>
        <v>2434738.06</v>
      </c>
      <c r="K12" s="88">
        <f>J12/G12*100</f>
        <v>126.945200531803</v>
      </c>
      <c r="L12" s="88">
        <f>J12/I12*100</f>
        <v>99.947293579450402</v>
      </c>
      <c r="M12" s="123"/>
    </row>
    <row r="13" spans="2:13" x14ac:dyDescent="0.25">
      <c r="B13" s="100" t="s">
        <v>9</v>
      </c>
      <c r="C13" s="101"/>
      <c r="D13" s="101"/>
      <c r="E13" s="101"/>
      <c r="F13" s="101"/>
      <c r="G13" s="89">
        <v>1908850.07</v>
      </c>
      <c r="H13" s="86">
        <v>2385547</v>
      </c>
      <c r="I13" s="86">
        <v>2394832</v>
      </c>
      <c r="J13" s="86">
        <v>2393566.08</v>
      </c>
      <c r="K13" s="86"/>
      <c r="L13" s="86"/>
    </row>
    <row r="14" spans="2:13" x14ac:dyDescent="0.25">
      <c r="B14" s="96" t="s">
        <v>10</v>
      </c>
      <c r="C14" s="97"/>
      <c r="D14" s="97"/>
      <c r="E14" s="97"/>
      <c r="F14" s="97"/>
      <c r="G14" s="85">
        <v>9092.7900000000009</v>
      </c>
      <c r="H14" s="86">
        <v>41180</v>
      </c>
      <c r="I14" s="86">
        <v>41190</v>
      </c>
      <c r="J14" s="86">
        <v>41173.279999999999</v>
      </c>
      <c r="K14" s="86"/>
      <c r="L14" s="86"/>
    </row>
    <row r="15" spans="2:13" x14ac:dyDescent="0.25">
      <c r="B15" s="14" t="s">
        <v>1</v>
      </c>
      <c r="C15" s="15"/>
      <c r="D15" s="15"/>
      <c r="E15" s="15"/>
      <c r="F15" s="15"/>
      <c r="G15" s="87">
        <f>ROUND(G13+G14,2)</f>
        <v>1917942.86</v>
      </c>
      <c r="H15" s="87">
        <f>ROUND(H13+H14,2)</f>
        <v>2426727</v>
      </c>
      <c r="I15" s="87">
        <f>ROUND(I13+I14,2)</f>
        <v>2436022</v>
      </c>
      <c r="J15" s="87">
        <f>ROUND(J13+J14,2)</f>
        <v>2434739.36</v>
      </c>
      <c r="K15" s="88">
        <f>J15/G15*100</f>
        <v>126.945354357429</v>
      </c>
      <c r="L15" s="88">
        <f>J15/I15*100</f>
        <v>99.947346945142499</v>
      </c>
    </row>
    <row r="16" spans="2:13" x14ac:dyDescent="0.25">
      <c r="B16" s="98" t="s">
        <v>2</v>
      </c>
      <c r="C16" s="99"/>
      <c r="D16" s="99"/>
      <c r="E16" s="99"/>
      <c r="F16" s="99"/>
      <c r="G16" s="90">
        <f>ROUND(G12-G15,2)</f>
        <v>1.3</v>
      </c>
      <c r="H16" s="90">
        <f>ROUND(H12-H15,2)</f>
        <v>0</v>
      </c>
      <c r="I16" s="90">
        <f>ROUND(I12-I15,2)</f>
        <v>0</v>
      </c>
      <c r="J16" s="90">
        <f>ROUND(J12-J15,2)</f>
        <v>-1.3</v>
      </c>
      <c r="K16" s="88">
        <f>J16/G16*100</f>
        <v>-100</v>
      </c>
      <c r="L16" s="88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02" t="s">
        <v>28</v>
      </c>
      <c r="C18" s="102"/>
      <c r="D18" s="102"/>
      <c r="E18" s="102"/>
      <c r="F18" s="102"/>
      <c r="G18" s="7"/>
      <c r="H18" s="7"/>
      <c r="I18" s="7"/>
      <c r="J18" s="7"/>
      <c r="K18" s="1"/>
      <c r="L18" s="1"/>
      <c r="M18" s="1"/>
    </row>
    <row r="19" spans="1:49" ht="25.5" x14ac:dyDescent="0.25">
      <c r="B19" s="104" t="s">
        <v>3</v>
      </c>
      <c r="C19" s="104"/>
      <c r="D19" s="104"/>
      <c r="E19" s="104"/>
      <c r="F19" s="104"/>
      <c r="G19" s="21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9" x14ac:dyDescent="0.25">
      <c r="B20" s="105">
        <v>1</v>
      </c>
      <c r="C20" s="106"/>
      <c r="D20" s="106"/>
      <c r="E20" s="106"/>
      <c r="F20" s="106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03" t="s">
        <v>11</v>
      </c>
      <c r="C21" s="107"/>
      <c r="D21" s="107"/>
      <c r="E21" s="107"/>
      <c r="F21" s="107"/>
      <c r="G21" s="91"/>
      <c r="H21" s="86"/>
      <c r="I21" s="86"/>
      <c r="J21" s="86"/>
      <c r="K21" s="86"/>
      <c r="L21" s="86"/>
    </row>
    <row r="22" spans="1:49" x14ac:dyDescent="0.25">
      <c r="B22" s="103" t="s">
        <v>12</v>
      </c>
      <c r="C22" s="101"/>
      <c r="D22" s="101"/>
      <c r="E22" s="101"/>
      <c r="F22" s="101"/>
      <c r="G22" s="89"/>
      <c r="H22" s="86"/>
      <c r="I22" s="86"/>
      <c r="J22" s="86"/>
      <c r="K22" s="86"/>
      <c r="L22" s="86"/>
    </row>
    <row r="23" spans="1:49" ht="15" customHeight="1" x14ac:dyDescent="0.25">
      <c r="B23" s="108" t="s">
        <v>23</v>
      </c>
      <c r="C23" s="109"/>
      <c r="D23" s="109"/>
      <c r="E23" s="109"/>
      <c r="F23" s="110"/>
      <c r="G23" s="92">
        <f>ROUND(G21-G22,2)</f>
        <v>0</v>
      </c>
      <c r="H23" s="92">
        <f>ROUND(H21-H22,2)</f>
        <v>0</v>
      </c>
      <c r="I23" s="92">
        <f>ROUND(I21-I22,2)</f>
        <v>0</v>
      </c>
      <c r="J23" s="92">
        <f>ROUND(J21-J22,2)</f>
        <v>0</v>
      </c>
      <c r="K23" s="93" t="e">
        <f>J23/G23*100</f>
        <v>#DIV/0!</v>
      </c>
      <c r="L23" s="93" t="e">
        <f>J23/I23*100</f>
        <v>#DIV/0!</v>
      </c>
    </row>
    <row r="24" spans="1:49" s="29" customFormat="1" ht="15" customHeight="1" x14ac:dyDescent="0.25">
      <c r="A24"/>
      <c r="B24" s="103" t="s">
        <v>5</v>
      </c>
      <c r="C24" s="101"/>
      <c r="D24" s="101"/>
      <c r="E24" s="101"/>
      <c r="F24" s="101"/>
      <c r="G24" s="89">
        <v>0</v>
      </c>
      <c r="H24" s="86"/>
      <c r="I24" s="86"/>
      <c r="J24" s="86">
        <v>1.3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03" t="s">
        <v>27</v>
      </c>
      <c r="C25" s="101"/>
      <c r="D25" s="101"/>
      <c r="E25" s="101"/>
      <c r="F25" s="101"/>
      <c r="G25" s="89">
        <v>-1.3</v>
      </c>
      <c r="H25" s="86"/>
      <c r="I25" s="86"/>
      <c r="J25" s="86">
        <v>0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08" t="s">
        <v>29</v>
      </c>
      <c r="C26" s="109"/>
      <c r="D26" s="109"/>
      <c r="E26" s="109"/>
      <c r="F26" s="110"/>
      <c r="G26" s="94">
        <f>ROUND(G24+G25,2)</f>
        <v>-1.3</v>
      </c>
      <c r="H26" s="94">
        <f>ROUND(H24+H25,2)</f>
        <v>0</v>
      </c>
      <c r="I26" s="94">
        <f>ROUND(I24+I25,2)</f>
        <v>0</v>
      </c>
      <c r="J26" s="94">
        <f>ROUND(J24+J25,2)</f>
        <v>1.3</v>
      </c>
      <c r="K26" s="93">
        <f>J26/G26*100</f>
        <v>-100</v>
      </c>
      <c r="L26" s="93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95" t="s">
        <v>30</v>
      </c>
      <c r="C27" s="95"/>
      <c r="D27" s="95"/>
      <c r="E27" s="95"/>
      <c r="F27" s="95"/>
      <c r="G27" s="94">
        <f>ROUND(G16+G26,2)</f>
        <v>0</v>
      </c>
      <c r="H27" s="94">
        <f>ROUND(H16+H26,2)</f>
        <v>0</v>
      </c>
      <c r="I27" s="94">
        <f>ROUND(I16+I26,2)</f>
        <v>0</v>
      </c>
      <c r="J27" s="94">
        <f>ROUND(J16+J26,2)</f>
        <v>0</v>
      </c>
      <c r="K27" s="93" t="e">
        <f>J27/G27*100</f>
        <v>#DIV/0!</v>
      </c>
      <c r="L27" s="93" t="e">
        <f>J27/I27*100</f>
        <v>#DIV/0!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B1:L76"/>
  <sheetViews>
    <sheetView zoomScale="90" zoomScaleNormal="90" workbookViewId="0">
      <selection activeCell="H21" sqref="H2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1" t="s">
        <v>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111" t="s">
        <v>26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111" t="s">
        <v>15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17" t="s">
        <v>3</v>
      </c>
      <c r="C8" s="118"/>
      <c r="D8" s="118"/>
      <c r="E8" s="118"/>
      <c r="F8" s="119"/>
      <c r="G8" s="28" t="s">
        <v>46</v>
      </c>
      <c r="H8" s="28" t="s">
        <v>43</v>
      </c>
      <c r="I8" s="28" t="s">
        <v>44</v>
      </c>
      <c r="J8" s="28" t="s">
        <v>47</v>
      </c>
      <c r="K8" s="28" t="s">
        <v>6</v>
      </c>
      <c r="L8" s="28" t="s">
        <v>22</v>
      </c>
    </row>
    <row r="9" spans="2:12" x14ac:dyDescent="0.25">
      <c r="B9" s="120">
        <v>1</v>
      </c>
      <c r="C9" s="121"/>
      <c r="D9" s="121"/>
      <c r="E9" s="121"/>
      <c r="F9" s="122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5"/>
      <c r="C10" s="66"/>
      <c r="D10" s="67"/>
      <c r="E10" s="68"/>
      <c r="F10" s="60" t="s">
        <v>38</v>
      </c>
      <c r="G10" s="65">
        <f>G11</f>
        <v>1917944.1600000001</v>
      </c>
      <c r="H10" s="65">
        <f>H11</f>
        <v>2426727</v>
      </c>
      <c r="I10" s="65">
        <f>I11</f>
        <v>2436022</v>
      </c>
      <c r="J10" s="65">
        <f>J11</f>
        <v>2434738.0599999996</v>
      </c>
      <c r="K10" s="69">
        <f t="shared" ref="K10:K18" si="0">(J10*100)/G10</f>
        <v>126.94520053180275</v>
      </c>
      <c r="L10" s="69">
        <f t="shared" ref="L10:L18" si="1">(J10*100)/I10</f>
        <v>99.947293579450431</v>
      </c>
    </row>
    <row r="11" spans="2:12" x14ac:dyDescent="0.25">
      <c r="B11" s="65" t="s">
        <v>50</v>
      </c>
      <c r="C11" s="65"/>
      <c r="D11" s="65"/>
      <c r="E11" s="65"/>
      <c r="F11" s="65" t="s">
        <v>51</v>
      </c>
      <c r="G11" s="65">
        <f>G12+G15</f>
        <v>1917944.1600000001</v>
      </c>
      <c r="H11" s="65">
        <f>H12+H15</f>
        <v>2426727</v>
      </c>
      <c r="I11" s="65">
        <f>I12+I15</f>
        <v>2436022</v>
      </c>
      <c r="J11" s="65">
        <f>J12+J15</f>
        <v>2434738.0599999996</v>
      </c>
      <c r="K11" s="65">
        <f t="shared" si="0"/>
        <v>126.94520053180275</v>
      </c>
      <c r="L11" s="65">
        <f t="shared" si="1"/>
        <v>99.947293579450431</v>
      </c>
    </row>
    <row r="12" spans="2:12" x14ac:dyDescent="0.25">
      <c r="B12" s="65"/>
      <c r="C12" s="65" t="s">
        <v>52</v>
      </c>
      <c r="D12" s="65"/>
      <c r="E12" s="65"/>
      <c r="F12" s="65" t="s">
        <v>53</v>
      </c>
      <c r="G12" s="65">
        <f t="shared" ref="G12:J13" si="2">G13</f>
        <v>346.29</v>
      </c>
      <c r="H12" s="65">
        <f t="shared" si="2"/>
        <v>1000</v>
      </c>
      <c r="I12" s="65">
        <f t="shared" si="2"/>
        <v>1000</v>
      </c>
      <c r="J12" s="65">
        <f t="shared" si="2"/>
        <v>533</v>
      </c>
      <c r="K12" s="65">
        <f t="shared" si="0"/>
        <v>153.91723699789193</v>
      </c>
      <c r="L12" s="65">
        <f t="shared" si="1"/>
        <v>53.3</v>
      </c>
    </row>
    <row r="13" spans="2:12" x14ac:dyDescent="0.25">
      <c r="B13" s="65"/>
      <c r="C13" s="65"/>
      <c r="D13" s="65" t="s">
        <v>54</v>
      </c>
      <c r="E13" s="65"/>
      <c r="F13" s="65" t="s">
        <v>55</v>
      </c>
      <c r="G13" s="65">
        <f t="shared" si="2"/>
        <v>346.29</v>
      </c>
      <c r="H13" s="65">
        <f t="shared" si="2"/>
        <v>1000</v>
      </c>
      <c r="I13" s="65">
        <f t="shared" si="2"/>
        <v>1000</v>
      </c>
      <c r="J13" s="65">
        <f t="shared" si="2"/>
        <v>533</v>
      </c>
      <c r="K13" s="65">
        <f t="shared" si="0"/>
        <v>153.91723699789193</v>
      </c>
      <c r="L13" s="65">
        <f t="shared" si="1"/>
        <v>53.3</v>
      </c>
    </row>
    <row r="14" spans="2:12" x14ac:dyDescent="0.25">
      <c r="B14" s="66"/>
      <c r="C14" s="66"/>
      <c r="D14" s="66"/>
      <c r="E14" s="66" t="s">
        <v>56</v>
      </c>
      <c r="F14" s="66" t="s">
        <v>57</v>
      </c>
      <c r="G14" s="66">
        <v>346.29</v>
      </c>
      <c r="H14" s="66">
        <v>1000</v>
      </c>
      <c r="I14" s="66">
        <v>1000</v>
      </c>
      <c r="J14" s="66">
        <v>533</v>
      </c>
      <c r="K14" s="66">
        <f t="shared" si="0"/>
        <v>153.91723699789193</v>
      </c>
      <c r="L14" s="66">
        <f t="shared" si="1"/>
        <v>53.3</v>
      </c>
    </row>
    <row r="15" spans="2:12" x14ac:dyDescent="0.25">
      <c r="B15" s="65"/>
      <c r="C15" s="65" t="s">
        <v>58</v>
      </c>
      <c r="D15" s="65"/>
      <c r="E15" s="65"/>
      <c r="F15" s="65" t="s">
        <v>59</v>
      </c>
      <c r="G15" s="65">
        <f>G16</f>
        <v>1917597.87</v>
      </c>
      <c r="H15" s="65">
        <f>H16</f>
        <v>2425727</v>
      </c>
      <c r="I15" s="65">
        <f>I16</f>
        <v>2435022</v>
      </c>
      <c r="J15" s="65">
        <f>J16</f>
        <v>2434205.0599999996</v>
      </c>
      <c r="K15" s="65">
        <f t="shared" si="0"/>
        <v>126.9403297783179</v>
      </c>
      <c r="L15" s="65">
        <f t="shared" si="1"/>
        <v>99.966450405786887</v>
      </c>
    </row>
    <row r="16" spans="2:12" x14ac:dyDescent="0.25">
      <c r="B16" s="65"/>
      <c r="C16" s="65"/>
      <c r="D16" s="65" t="s">
        <v>60</v>
      </c>
      <c r="E16" s="65"/>
      <c r="F16" s="65" t="s">
        <v>61</v>
      </c>
      <c r="G16" s="65">
        <f>G17+G18</f>
        <v>1917597.87</v>
      </c>
      <c r="H16" s="65">
        <f>H17+H18</f>
        <v>2425727</v>
      </c>
      <c r="I16" s="65">
        <f>I17+I18</f>
        <v>2435022</v>
      </c>
      <c r="J16" s="65">
        <f>J17+J18</f>
        <v>2434205.0599999996</v>
      </c>
      <c r="K16" s="65">
        <f t="shared" si="0"/>
        <v>126.9403297783179</v>
      </c>
      <c r="L16" s="65">
        <f t="shared" si="1"/>
        <v>99.966450405786887</v>
      </c>
    </row>
    <row r="17" spans="2:12" x14ac:dyDescent="0.25">
      <c r="B17" s="66"/>
      <c r="C17" s="66"/>
      <c r="D17" s="66"/>
      <c r="E17" s="66" t="s">
        <v>62</v>
      </c>
      <c r="F17" s="66" t="s">
        <v>63</v>
      </c>
      <c r="G17" s="66">
        <v>1908505.08</v>
      </c>
      <c r="H17" s="66">
        <v>2384547</v>
      </c>
      <c r="I17" s="66">
        <v>2393832</v>
      </c>
      <c r="J17" s="66">
        <v>2393031.7799999998</v>
      </c>
      <c r="K17" s="66">
        <f t="shared" si="0"/>
        <v>125.38776056074212</v>
      </c>
      <c r="L17" s="66">
        <f t="shared" si="1"/>
        <v>99.966571588983683</v>
      </c>
    </row>
    <row r="18" spans="2:12" x14ac:dyDescent="0.25">
      <c r="B18" s="66"/>
      <c r="C18" s="66"/>
      <c r="D18" s="66"/>
      <c r="E18" s="66" t="s">
        <v>64</v>
      </c>
      <c r="F18" s="66" t="s">
        <v>65</v>
      </c>
      <c r="G18" s="66">
        <v>9092.7900000000009</v>
      </c>
      <c r="H18" s="66">
        <v>41180</v>
      </c>
      <c r="I18" s="66">
        <v>41190</v>
      </c>
      <c r="J18" s="66">
        <v>41173.279999999999</v>
      </c>
      <c r="K18" s="66">
        <f t="shared" si="0"/>
        <v>452.81239311586427</v>
      </c>
      <c r="L18" s="66">
        <f t="shared" si="1"/>
        <v>99.959407623209515</v>
      </c>
    </row>
    <row r="19" spans="2:12" x14ac:dyDescent="0.25">
      <c r="F19" s="35"/>
    </row>
    <row r="20" spans="2:12" x14ac:dyDescent="0.25">
      <c r="F20" s="35"/>
    </row>
    <row r="21" spans="2:12" ht="36.75" customHeight="1" x14ac:dyDescent="0.25">
      <c r="B21" s="117" t="s">
        <v>3</v>
      </c>
      <c r="C21" s="118"/>
      <c r="D21" s="118"/>
      <c r="E21" s="118"/>
      <c r="F21" s="119"/>
      <c r="G21" s="28" t="s">
        <v>46</v>
      </c>
      <c r="H21" s="28" t="s">
        <v>43</v>
      </c>
      <c r="I21" s="28" t="s">
        <v>44</v>
      </c>
      <c r="J21" s="28" t="s">
        <v>47</v>
      </c>
      <c r="K21" s="28" t="s">
        <v>6</v>
      </c>
      <c r="L21" s="28" t="s">
        <v>22</v>
      </c>
    </row>
    <row r="22" spans="2:12" x14ac:dyDescent="0.25">
      <c r="B22" s="120">
        <v>1</v>
      </c>
      <c r="C22" s="121"/>
      <c r="D22" s="121"/>
      <c r="E22" s="121"/>
      <c r="F22" s="122"/>
      <c r="G22" s="30">
        <v>2</v>
      </c>
      <c r="H22" s="30">
        <v>3</v>
      </c>
      <c r="I22" s="30">
        <v>4</v>
      </c>
      <c r="J22" s="30">
        <v>5</v>
      </c>
      <c r="K22" s="30" t="s">
        <v>13</v>
      </c>
      <c r="L22" s="30" t="s">
        <v>14</v>
      </c>
    </row>
    <row r="23" spans="2:12" x14ac:dyDescent="0.25">
      <c r="B23" s="65"/>
      <c r="C23" s="66"/>
      <c r="D23" s="67"/>
      <c r="E23" s="68"/>
      <c r="F23" s="8" t="s">
        <v>21</v>
      </c>
      <c r="G23" s="65">
        <f>G24+G67</f>
        <v>1917942.8600000006</v>
      </c>
      <c r="H23" s="65">
        <f>H24+H67</f>
        <v>2426727</v>
      </c>
      <c r="I23" s="65">
        <f>I24+I67</f>
        <v>2436022</v>
      </c>
      <c r="J23" s="65">
        <f>J24+J67</f>
        <v>2434739.36</v>
      </c>
      <c r="K23" s="70">
        <f t="shared" ref="K23:K54" si="3">(J23*100)/G23</f>
        <v>126.94535435742853</v>
      </c>
      <c r="L23" s="70">
        <f t="shared" ref="L23:L54" si="4">(J23*100)/I23</f>
        <v>99.947346945142527</v>
      </c>
    </row>
    <row r="24" spans="2:12" x14ac:dyDescent="0.25">
      <c r="B24" s="65" t="s">
        <v>66</v>
      </c>
      <c r="C24" s="65"/>
      <c r="D24" s="65"/>
      <c r="E24" s="65"/>
      <c r="F24" s="65" t="s">
        <v>67</v>
      </c>
      <c r="G24" s="65">
        <f>G25+G33+G62</f>
        <v>1908850.0700000005</v>
      </c>
      <c r="H24" s="65">
        <f>H25+H33+H62</f>
        <v>2385547</v>
      </c>
      <c r="I24" s="65">
        <f>I25+I33+I62</f>
        <v>2394832</v>
      </c>
      <c r="J24" s="65">
        <f>J25+J33+J62</f>
        <v>2393566.08</v>
      </c>
      <c r="K24" s="65">
        <f t="shared" si="3"/>
        <v>125.39308967309304</v>
      </c>
      <c r="L24" s="65">
        <f t="shared" si="4"/>
        <v>99.947139507071896</v>
      </c>
    </row>
    <row r="25" spans="2:12" x14ac:dyDescent="0.25">
      <c r="B25" s="65"/>
      <c r="C25" s="65" t="s">
        <v>68</v>
      </c>
      <c r="D25" s="65"/>
      <c r="E25" s="65"/>
      <c r="F25" s="65" t="s">
        <v>69</v>
      </c>
      <c r="G25" s="65">
        <f>G26+G29+G31</f>
        <v>1700775.4000000004</v>
      </c>
      <c r="H25" s="65">
        <f>H26+H29+H31</f>
        <v>2129314</v>
      </c>
      <c r="I25" s="65">
        <f>I26+I29+I31</f>
        <v>2131409</v>
      </c>
      <c r="J25" s="65">
        <f>J26+J29+J31</f>
        <v>2131401.46</v>
      </c>
      <c r="K25" s="65">
        <f t="shared" si="3"/>
        <v>125.31939608251622</v>
      </c>
      <c r="L25" s="65">
        <f t="shared" si="4"/>
        <v>99.999646243400491</v>
      </c>
    </row>
    <row r="26" spans="2:12" x14ac:dyDescent="0.25">
      <c r="B26" s="65"/>
      <c r="C26" s="65"/>
      <c r="D26" s="65" t="s">
        <v>70</v>
      </c>
      <c r="E26" s="65"/>
      <c r="F26" s="65" t="s">
        <v>71</v>
      </c>
      <c r="G26" s="65">
        <f>G27+G28</f>
        <v>1440164.3900000001</v>
      </c>
      <c r="H26" s="65">
        <f>H27+H28</f>
        <v>1801114</v>
      </c>
      <c r="I26" s="65">
        <f>I27+I28</f>
        <v>1799794</v>
      </c>
      <c r="J26" s="65">
        <f>J27+J28</f>
        <v>1799789.3900000001</v>
      </c>
      <c r="K26" s="65">
        <f t="shared" si="3"/>
        <v>124.97110763862172</v>
      </c>
      <c r="L26" s="65">
        <f t="shared" si="4"/>
        <v>99.999743859575034</v>
      </c>
    </row>
    <row r="27" spans="2:12" x14ac:dyDescent="0.25">
      <c r="B27" s="66"/>
      <c r="C27" s="66"/>
      <c r="D27" s="66"/>
      <c r="E27" s="66" t="s">
        <v>72</v>
      </c>
      <c r="F27" s="66" t="s">
        <v>73</v>
      </c>
      <c r="G27" s="66">
        <v>1435637.77</v>
      </c>
      <c r="H27" s="66">
        <v>1796114</v>
      </c>
      <c r="I27" s="66">
        <v>1794944</v>
      </c>
      <c r="J27" s="66">
        <v>1794940.32</v>
      </c>
      <c r="K27" s="66">
        <f t="shared" si="3"/>
        <v>125.02738208120562</v>
      </c>
      <c r="L27" s="66">
        <f t="shared" si="4"/>
        <v>99.999794979676253</v>
      </c>
    </row>
    <row r="28" spans="2:12" x14ac:dyDescent="0.25">
      <c r="B28" s="66"/>
      <c r="C28" s="66"/>
      <c r="D28" s="66"/>
      <c r="E28" s="66" t="s">
        <v>74</v>
      </c>
      <c r="F28" s="66" t="s">
        <v>75</v>
      </c>
      <c r="G28" s="66">
        <v>4526.62</v>
      </c>
      <c r="H28" s="66">
        <v>5000</v>
      </c>
      <c r="I28" s="66">
        <v>4850</v>
      </c>
      <c r="J28" s="66">
        <v>4849.07</v>
      </c>
      <c r="K28" s="66">
        <f t="shared" si="3"/>
        <v>107.12341658897809</v>
      </c>
      <c r="L28" s="66">
        <f t="shared" si="4"/>
        <v>99.980824742268041</v>
      </c>
    </row>
    <row r="29" spans="2:12" x14ac:dyDescent="0.25">
      <c r="B29" s="65"/>
      <c r="C29" s="65"/>
      <c r="D29" s="65" t="s">
        <v>76</v>
      </c>
      <c r="E29" s="65"/>
      <c r="F29" s="65" t="s">
        <v>77</v>
      </c>
      <c r="G29" s="65">
        <f>G30</f>
        <v>43913.120000000003</v>
      </c>
      <c r="H29" s="65">
        <f>H30</f>
        <v>50900</v>
      </c>
      <c r="I29" s="65">
        <f>I30</f>
        <v>54465</v>
      </c>
      <c r="J29" s="65">
        <f>J30</f>
        <v>54463.72</v>
      </c>
      <c r="K29" s="65">
        <f t="shared" si="3"/>
        <v>124.02607694465799</v>
      </c>
      <c r="L29" s="65">
        <f t="shared" si="4"/>
        <v>99.997649866886988</v>
      </c>
    </row>
    <row r="30" spans="2:12" x14ac:dyDescent="0.25">
      <c r="B30" s="66"/>
      <c r="C30" s="66"/>
      <c r="D30" s="66"/>
      <c r="E30" s="66" t="s">
        <v>78</v>
      </c>
      <c r="F30" s="66" t="s">
        <v>77</v>
      </c>
      <c r="G30" s="66">
        <v>43913.120000000003</v>
      </c>
      <c r="H30" s="66">
        <v>50900</v>
      </c>
      <c r="I30" s="66">
        <v>54465</v>
      </c>
      <c r="J30" s="66">
        <v>54463.72</v>
      </c>
      <c r="K30" s="66">
        <f t="shared" si="3"/>
        <v>124.02607694465799</v>
      </c>
      <c r="L30" s="66">
        <f t="shared" si="4"/>
        <v>99.997649866886988</v>
      </c>
    </row>
    <row r="31" spans="2:12" x14ac:dyDescent="0.25">
      <c r="B31" s="65"/>
      <c r="C31" s="65"/>
      <c r="D31" s="65" t="s">
        <v>79</v>
      </c>
      <c r="E31" s="65"/>
      <c r="F31" s="65" t="s">
        <v>80</v>
      </c>
      <c r="G31" s="65">
        <f>G32</f>
        <v>216697.89</v>
      </c>
      <c r="H31" s="65">
        <f>H32</f>
        <v>277300</v>
      </c>
      <c r="I31" s="65">
        <f>I32</f>
        <v>277150</v>
      </c>
      <c r="J31" s="65">
        <f>J32</f>
        <v>277148.34999999998</v>
      </c>
      <c r="K31" s="65">
        <f t="shared" si="3"/>
        <v>127.89619225180272</v>
      </c>
      <c r="L31" s="65">
        <f t="shared" si="4"/>
        <v>99.999404654519211</v>
      </c>
    </row>
    <row r="32" spans="2:12" x14ac:dyDescent="0.25">
      <c r="B32" s="66"/>
      <c r="C32" s="66"/>
      <c r="D32" s="66"/>
      <c r="E32" s="66" t="s">
        <v>81</v>
      </c>
      <c r="F32" s="66" t="s">
        <v>82</v>
      </c>
      <c r="G32" s="66">
        <v>216697.89</v>
      </c>
      <c r="H32" s="66">
        <v>277300</v>
      </c>
      <c r="I32" s="66">
        <v>277150</v>
      </c>
      <c r="J32" s="66">
        <v>277148.34999999998</v>
      </c>
      <c r="K32" s="66">
        <f t="shared" si="3"/>
        <v>127.89619225180272</v>
      </c>
      <c r="L32" s="66">
        <f t="shared" si="4"/>
        <v>99.999404654519211</v>
      </c>
    </row>
    <row r="33" spans="2:12" x14ac:dyDescent="0.25">
      <c r="B33" s="65"/>
      <c r="C33" s="65" t="s">
        <v>83</v>
      </c>
      <c r="D33" s="65"/>
      <c r="E33" s="65"/>
      <c r="F33" s="65" t="s">
        <v>84</v>
      </c>
      <c r="G33" s="65">
        <f>G34+G39+G45+G55+G57</f>
        <v>206857.15000000005</v>
      </c>
      <c r="H33" s="65">
        <f>H34+H39+H45+H55+H57</f>
        <v>255125</v>
      </c>
      <c r="I33" s="65">
        <f>I34+I39+I45+I55+I57</f>
        <v>262365</v>
      </c>
      <c r="J33" s="65">
        <f>J34+J39+J45+J55+J57</f>
        <v>261139.24000000002</v>
      </c>
      <c r="K33" s="65">
        <f t="shared" si="3"/>
        <v>126.24134094470504</v>
      </c>
      <c r="L33" s="65">
        <f t="shared" si="4"/>
        <v>99.532803537057148</v>
      </c>
    </row>
    <row r="34" spans="2:12" x14ac:dyDescent="0.25">
      <c r="B34" s="65"/>
      <c r="C34" s="65"/>
      <c r="D34" s="65" t="s">
        <v>85</v>
      </c>
      <c r="E34" s="65"/>
      <c r="F34" s="65" t="s">
        <v>86</v>
      </c>
      <c r="G34" s="65">
        <f>G35+G36+G37+G38</f>
        <v>40680.270000000004</v>
      </c>
      <c r="H34" s="65">
        <f>H35+H36+H37+H38</f>
        <v>42250</v>
      </c>
      <c r="I34" s="65">
        <f>I35+I36+I37+I38</f>
        <v>43410</v>
      </c>
      <c r="J34" s="65">
        <f>J35+J36+J37+J38</f>
        <v>43255.590000000004</v>
      </c>
      <c r="K34" s="65">
        <f t="shared" si="3"/>
        <v>106.33063644857813</v>
      </c>
      <c r="L34" s="65">
        <f t="shared" si="4"/>
        <v>99.644298548721494</v>
      </c>
    </row>
    <row r="35" spans="2:12" x14ac:dyDescent="0.25">
      <c r="B35" s="66"/>
      <c r="C35" s="66"/>
      <c r="D35" s="66"/>
      <c r="E35" s="66" t="s">
        <v>87</v>
      </c>
      <c r="F35" s="66" t="s">
        <v>88</v>
      </c>
      <c r="G35" s="66">
        <v>6483.51</v>
      </c>
      <c r="H35" s="66">
        <v>7600</v>
      </c>
      <c r="I35" s="66">
        <v>8360</v>
      </c>
      <c r="J35" s="66">
        <v>8355.4</v>
      </c>
      <c r="K35" s="66">
        <f t="shared" si="3"/>
        <v>128.87155260036616</v>
      </c>
      <c r="L35" s="66">
        <f t="shared" si="4"/>
        <v>99.944976076555022</v>
      </c>
    </row>
    <row r="36" spans="2:12" x14ac:dyDescent="0.25">
      <c r="B36" s="66"/>
      <c r="C36" s="66"/>
      <c r="D36" s="66"/>
      <c r="E36" s="66" t="s">
        <v>89</v>
      </c>
      <c r="F36" s="66" t="s">
        <v>90</v>
      </c>
      <c r="G36" s="66">
        <v>32786.36</v>
      </c>
      <c r="H36" s="66">
        <v>33300</v>
      </c>
      <c r="I36" s="66">
        <v>33700</v>
      </c>
      <c r="J36" s="66">
        <v>33699.64</v>
      </c>
      <c r="K36" s="66">
        <f t="shared" si="3"/>
        <v>102.78554862448897</v>
      </c>
      <c r="L36" s="66">
        <f t="shared" si="4"/>
        <v>99.998931750741846</v>
      </c>
    </row>
    <row r="37" spans="2:12" x14ac:dyDescent="0.25">
      <c r="B37" s="66"/>
      <c r="C37" s="66"/>
      <c r="D37" s="66"/>
      <c r="E37" s="66" t="s">
        <v>91</v>
      </c>
      <c r="F37" s="66" t="s">
        <v>92</v>
      </c>
      <c r="G37" s="66">
        <v>395</v>
      </c>
      <c r="H37" s="66">
        <v>350</v>
      </c>
      <c r="I37" s="66">
        <v>350</v>
      </c>
      <c r="J37" s="66">
        <v>256</v>
      </c>
      <c r="K37" s="66">
        <f t="shared" si="3"/>
        <v>64.810126582278485</v>
      </c>
      <c r="L37" s="66">
        <f t="shared" si="4"/>
        <v>73.142857142857139</v>
      </c>
    </row>
    <row r="38" spans="2:12" x14ac:dyDescent="0.25">
      <c r="B38" s="66"/>
      <c r="C38" s="66"/>
      <c r="D38" s="66"/>
      <c r="E38" s="66" t="s">
        <v>93</v>
      </c>
      <c r="F38" s="66" t="s">
        <v>94</v>
      </c>
      <c r="G38" s="66">
        <v>1015.4</v>
      </c>
      <c r="H38" s="66">
        <v>1000</v>
      </c>
      <c r="I38" s="66">
        <v>1000</v>
      </c>
      <c r="J38" s="66">
        <v>944.55</v>
      </c>
      <c r="K38" s="66">
        <f t="shared" si="3"/>
        <v>93.022454205239313</v>
      </c>
      <c r="L38" s="66">
        <f t="shared" si="4"/>
        <v>94.454999999999998</v>
      </c>
    </row>
    <row r="39" spans="2:12" x14ac:dyDescent="0.25">
      <c r="B39" s="65"/>
      <c r="C39" s="65"/>
      <c r="D39" s="65" t="s">
        <v>95</v>
      </c>
      <c r="E39" s="65"/>
      <c r="F39" s="65" t="s">
        <v>96</v>
      </c>
      <c r="G39" s="65">
        <f>G40+G41+G42+G43+G44</f>
        <v>18947.43</v>
      </c>
      <c r="H39" s="65">
        <f>H40+H41+H42+H43+H44</f>
        <v>22380</v>
      </c>
      <c r="I39" s="65">
        <f>I40+I41+I42+I43+I44</f>
        <v>26855</v>
      </c>
      <c r="J39" s="65">
        <f>J40+J41+J42+J43+J44</f>
        <v>26209.690000000002</v>
      </c>
      <c r="K39" s="65">
        <f t="shared" si="3"/>
        <v>138.32846987691735</v>
      </c>
      <c r="L39" s="65">
        <f t="shared" si="4"/>
        <v>97.597058275926273</v>
      </c>
    </row>
    <row r="40" spans="2:12" x14ac:dyDescent="0.25">
      <c r="B40" s="66"/>
      <c r="C40" s="66"/>
      <c r="D40" s="66"/>
      <c r="E40" s="66" t="s">
        <v>97</v>
      </c>
      <c r="F40" s="66" t="s">
        <v>98</v>
      </c>
      <c r="G40" s="66">
        <v>12515.09</v>
      </c>
      <c r="H40" s="66">
        <v>12800</v>
      </c>
      <c r="I40" s="66">
        <v>17050</v>
      </c>
      <c r="J40" s="66">
        <v>16582.41</v>
      </c>
      <c r="K40" s="66">
        <f t="shared" si="3"/>
        <v>132.49932681267174</v>
      </c>
      <c r="L40" s="66">
        <f t="shared" si="4"/>
        <v>97.257536656891489</v>
      </c>
    </row>
    <row r="41" spans="2:12" x14ac:dyDescent="0.25">
      <c r="B41" s="66"/>
      <c r="C41" s="66"/>
      <c r="D41" s="66"/>
      <c r="E41" s="66" t="s">
        <v>99</v>
      </c>
      <c r="F41" s="66" t="s">
        <v>100</v>
      </c>
      <c r="G41" s="66">
        <v>2816.63</v>
      </c>
      <c r="H41" s="66">
        <v>3130</v>
      </c>
      <c r="I41" s="66">
        <v>3655</v>
      </c>
      <c r="J41" s="66">
        <v>3567.16</v>
      </c>
      <c r="K41" s="66">
        <f t="shared" si="3"/>
        <v>126.64638237894221</v>
      </c>
      <c r="L41" s="66">
        <f t="shared" si="4"/>
        <v>97.596716826265393</v>
      </c>
    </row>
    <row r="42" spans="2:12" x14ac:dyDescent="0.25">
      <c r="B42" s="66"/>
      <c r="C42" s="66"/>
      <c r="D42" s="66"/>
      <c r="E42" s="66" t="s">
        <v>101</v>
      </c>
      <c r="F42" s="66" t="s">
        <v>102</v>
      </c>
      <c r="G42" s="66">
        <v>2154.35</v>
      </c>
      <c r="H42" s="66">
        <v>5500</v>
      </c>
      <c r="I42" s="66">
        <v>5000</v>
      </c>
      <c r="J42" s="66">
        <v>4991.38</v>
      </c>
      <c r="K42" s="66">
        <f t="shared" si="3"/>
        <v>231.68844431034884</v>
      </c>
      <c r="L42" s="66">
        <f t="shared" si="4"/>
        <v>99.827600000000004</v>
      </c>
    </row>
    <row r="43" spans="2:12" x14ac:dyDescent="0.25">
      <c r="B43" s="66"/>
      <c r="C43" s="66"/>
      <c r="D43" s="66"/>
      <c r="E43" s="66" t="s">
        <v>103</v>
      </c>
      <c r="F43" s="66" t="s">
        <v>104</v>
      </c>
      <c r="G43" s="66">
        <v>1287.9000000000001</v>
      </c>
      <c r="H43" s="66">
        <v>800</v>
      </c>
      <c r="I43" s="66">
        <v>1150</v>
      </c>
      <c r="J43" s="66">
        <v>1068.74</v>
      </c>
      <c r="K43" s="66">
        <f t="shared" si="3"/>
        <v>82.983150865750446</v>
      </c>
      <c r="L43" s="66">
        <f t="shared" si="4"/>
        <v>92.933913043478256</v>
      </c>
    </row>
    <row r="44" spans="2:12" x14ac:dyDescent="0.25">
      <c r="B44" s="66"/>
      <c r="C44" s="66"/>
      <c r="D44" s="66"/>
      <c r="E44" s="66" t="s">
        <v>105</v>
      </c>
      <c r="F44" s="66" t="s">
        <v>106</v>
      </c>
      <c r="G44" s="66">
        <v>173.46</v>
      </c>
      <c r="H44" s="66">
        <v>150</v>
      </c>
      <c r="I44" s="66">
        <v>0</v>
      </c>
      <c r="J44" s="66">
        <v>0</v>
      </c>
      <c r="K44" s="66">
        <f t="shared" si="3"/>
        <v>0</v>
      </c>
      <c r="L44" s="66" t="e">
        <f t="shared" si="4"/>
        <v>#DIV/0!</v>
      </c>
    </row>
    <row r="45" spans="2:12" x14ac:dyDescent="0.25">
      <c r="B45" s="65"/>
      <c r="C45" s="65"/>
      <c r="D45" s="65" t="s">
        <v>107</v>
      </c>
      <c r="E45" s="65"/>
      <c r="F45" s="65" t="s">
        <v>108</v>
      </c>
      <c r="G45" s="65">
        <f>G46+G47+G48+G49+G50+G51+G52+G53+G54</f>
        <v>139641.32000000004</v>
      </c>
      <c r="H45" s="65">
        <f>H46+H47+H48+H49+H50+H51+H52+H53+H54</f>
        <v>186445</v>
      </c>
      <c r="I45" s="65">
        <f>I46+I47+I48+I49+I50+I51+I52+I53+I54</f>
        <v>188980</v>
      </c>
      <c r="J45" s="65">
        <f>J46+J47+J48+J49+J50+J51+J52+J53+J54</f>
        <v>188830.92</v>
      </c>
      <c r="K45" s="65">
        <f t="shared" si="3"/>
        <v>135.22567675527554</v>
      </c>
      <c r="L45" s="65">
        <f t="shared" si="4"/>
        <v>99.921113345327541</v>
      </c>
    </row>
    <row r="46" spans="2:12" x14ac:dyDescent="0.25">
      <c r="B46" s="66"/>
      <c r="C46" s="66"/>
      <c r="D46" s="66"/>
      <c r="E46" s="66" t="s">
        <v>109</v>
      </c>
      <c r="F46" s="66" t="s">
        <v>110</v>
      </c>
      <c r="G46" s="66">
        <v>8566.24</v>
      </c>
      <c r="H46" s="66">
        <v>10900</v>
      </c>
      <c r="I46" s="66">
        <v>11100</v>
      </c>
      <c r="J46" s="66">
        <v>11088.26</v>
      </c>
      <c r="K46" s="66">
        <f t="shared" si="3"/>
        <v>129.44138852051776</v>
      </c>
      <c r="L46" s="66">
        <f t="shared" si="4"/>
        <v>99.894234234234233</v>
      </c>
    </row>
    <row r="47" spans="2:12" x14ac:dyDescent="0.25">
      <c r="B47" s="66"/>
      <c r="C47" s="66"/>
      <c r="D47" s="66"/>
      <c r="E47" s="66" t="s">
        <v>111</v>
      </c>
      <c r="F47" s="66" t="s">
        <v>112</v>
      </c>
      <c r="G47" s="66">
        <v>2267.8000000000002</v>
      </c>
      <c r="H47" s="66">
        <v>5000</v>
      </c>
      <c r="I47" s="66">
        <v>9400</v>
      </c>
      <c r="J47" s="66">
        <v>9356.5</v>
      </c>
      <c r="K47" s="66">
        <f t="shared" si="3"/>
        <v>412.58047446864799</v>
      </c>
      <c r="L47" s="66">
        <f t="shared" si="4"/>
        <v>99.537234042553195</v>
      </c>
    </row>
    <row r="48" spans="2:12" x14ac:dyDescent="0.25">
      <c r="B48" s="66"/>
      <c r="C48" s="66"/>
      <c r="D48" s="66"/>
      <c r="E48" s="66" t="s">
        <v>113</v>
      </c>
      <c r="F48" s="66" t="s">
        <v>114</v>
      </c>
      <c r="G48" s="66">
        <v>2770</v>
      </c>
      <c r="H48" s="66">
        <v>0</v>
      </c>
      <c r="I48" s="66">
        <v>0</v>
      </c>
      <c r="J48" s="66">
        <v>0</v>
      </c>
      <c r="K48" s="66">
        <f t="shared" si="3"/>
        <v>0</v>
      </c>
      <c r="L48" s="66" t="e">
        <f t="shared" si="4"/>
        <v>#DIV/0!</v>
      </c>
    </row>
    <row r="49" spans="2:12" x14ac:dyDescent="0.25">
      <c r="B49" s="66"/>
      <c r="C49" s="66"/>
      <c r="D49" s="66"/>
      <c r="E49" s="66" t="s">
        <v>115</v>
      </c>
      <c r="F49" s="66" t="s">
        <v>116</v>
      </c>
      <c r="G49" s="66">
        <v>2338.54</v>
      </c>
      <c r="H49" s="66">
        <v>2400</v>
      </c>
      <c r="I49" s="66">
        <v>2400</v>
      </c>
      <c r="J49" s="66">
        <v>2327.33</v>
      </c>
      <c r="K49" s="66">
        <f t="shared" si="3"/>
        <v>99.520641083753119</v>
      </c>
      <c r="L49" s="66">
        <f t="shared" si="4"/>
        <v>96.97208333333333</v>
      </c>
    </row>
    <row r="50" spans="2:12" x14ac:dyDescent="0.25">
      <c r="B50" s="66"/>
      <c r="C50" s="66"/>
      <c r="D50" s="66"/>
      <c r="E50" s="66" t="s">
        <v>117</v>
      </c>
      <c r="F50" s="66" t="s">
        <v>118</v>
      </c>
      <c r="G50" s="66">
        <v>8609.58</v>
      </c>
      <c r="H50" s="66">
        <v>8500</v>
      </c>
      <c r="I50" s="66">
        <v>8900</v>
      </c>
      <c r="J50" s="66">
        <v>8886.9599999999991</v>
      </c>
      <c r="K50" s="66">
        <f t="shared" si="3"/>
        <v>103.22175994647823</v>
      </c>
      <c r="L50" s="66">
        <f t="shared" si="4"/>
        <v>99.853483146067418</v>
      </c>
    </row>
    <row r="51" spans="2:12" x14ac:dyDescent="0.25">
      <c r="B51" s="66"/>
      <c r="C51" s="66"/>
      <c r="D51" s="66"/>
      <c r="E51" s="66" t="s">
        <v>119</v>
      </c>
      <c r="F51" s="66" t="s">
        <v>120</v>
      </c>
      <c r="G51" s="66">
        <v>4947.4799999999996</v>
      </c>
      <c r="H51" s="66">
        <v>500</v>
      </c>
      <c r="I51" s="66">
        <v>275</v>
      </c>
      <c r="J51" s="66">
        <v>275</v>
      </c>
      <c r="K51" s="66">
        <f t="shared" si="3"/>
        <v>5.558385278970305</v>
      </c>
      <c r="L51" s="66">
        <f t="shared" si="4"/>
        <v>100</v>
      </c>
    </row>
    <row r="52" spans="2:12" x14ac:dyDescent="0.25">
      <c r="B52" s="66"/>
      <c r="C52" s="66"/>
      <c r="D52" s="66"/>
      <c r="E52" s="66" t="s">
        <v>121</v>
      </c>
      <c r="F52" s="66" t="s">
        <v>122</v>
      </c>
      <c r="G52" s="66">
        <v>109522.97</v>
      </c>
      <c r="H52" s="66">
        <v>158250</v>
      </c>
      <c r="I52" s="66">
        <v>156010</v>
      </c>
      <c r="J52" s="66">
        <v>156010</v>
      </c>
      <c r="K52" s="66">
        <f t="shared" si="3"/>
        <v>142.44500491540725</v>
      </c>
      <c r="L52" s="66">
        <f t="shared" si="4"/>
        <v>100</v>
      </c>
    </row>
    <row r="53" spans="2:12" x14ac:dyDescent="0.25">
      <c r="B53" s="66"/>
      <c r="C53" s="66"/>
      <c r="D53" s="66"/>
      <c r="E53" s="66" t="s">
        <v>123</v>
      </c>
      <c r="F53" s="66" t="s">
        <v>124</v>
      </c>
      <c r="G53" s="66">
        <v>19.920000000000002</v>
      </c>
      <c r="H53" s="66">
        <v>25</v>
      </c>
      <c r="I53" s="66">
        <v>25</v>
      </c>
      <c r="J53" s="66">
        <v>19.920000000000002</v>
      </c>
      <c r="K53" s="66">
        <f t="shared" si="3"/>
        <v>99.999999999999986</v>
      </c>
      <c r="L53" s="66">
        <f t="shared" si="4"/>
        <v>79.680000000000007</v>
      </c>
    </row>
    <row r="54" spans="2:12" x14ac:dyDescent="0.25">
      <c r="B54" s="66"/>
      <c r="C54" s="66"/>
      <c r="D54" s="66"/>
      <c r="E54" s="66" t="s">
        <v>125</v>
      </c>
      <c r="F54" s="66" t="s">
        <v>126</v>
      </c>
      <c r="G54" s="66">
        <v>598.79</v>
      </c>
      <c r="H54" s="66">
        <v>870</v>
      </c>
      <c r="I54" s="66">
        <v>870</v>
      </c>
      <c r="J54" s="66">
        <v>866.95</v>
      </c>
      <c r="K54" s="66">
        <f t="shared" si="3"/>
        <v>144.78364702149335</v>
      </c>
      <c r="L54" s="66">
        <f t="shared" si="4"/>
        <v>99.649425287356323</v>
      </c>
    </row>
    <row r="55" spans="2:12" x14ac:dyDescent="0.25">
      <c r="B55" s="65"/>
      <c r="C55" s="65"/>
      <c r="D55" s="65" t="s">
        <v>127</v>
      </c>
      <c r="E55" s="65"/>
      <c r="F55" s="65" t="s">
        <v>128</v>
      </c>
      <c r="G55" s="65">
        <f>G56</f>
        <v>5158.7</v>
      </c>
      <c r="H55" s="65">
        <f>H56</f>
        <v>500</v>
      </c>
      <c r="I55" s="65">
        <f>I56</f>
        <v>500</v>
      </c>
      <c r="J55" s="65">
        <f>J56</f>
        <v>243.16</v>
      </c>
      <c r="K55" s="65">
        <f t="shared" ref="K55:K75" si="5">(J55*100)/G55</f>
        <v>4.7135906332990869</v>
      </c>
      <c r="L55" s="65">
        <f t="shared" ref="L55:L75" si="6">(J55*100)/I55</f>
        <v>48.631999999999998</v>
      </c>
    </row>
    <row r="56" spans="2:12" x14ac:dyDescent="0.25">
      <c r="B56" s="66"/>
      <c r="C56" s="66"/>
      <c r="D56" s="66"/>
      <c r="E56" s="66" t="s">
        <v>129</v>
      </c>
      <c r="F56" s="66" t="s">
        <v>130</v>
      </c>
      <c r="G56" s="66">
        <v>5158.7</v>
      </c>
      <c r="H56" s="66">
        <v>500</v>
      </c>
      <c r="I56" s="66">
        <v>500</v>
      </c>
      <c r="J56" s="66">
        <v>243.16</v>
      </c>
      <c r="K56" s="66">
        <f t="shared" si="5"/>
        <v>4.7135906332990869</v>
      </c>
      <c r="L56" s="66">
        <f t="shared" si="6"/>
        <v>48.631999999999998</v>
      </c>
    </row>
    <row r="57" spans="2:12" x14ac:dyDescent="0.25">
      <c r="B57" s="65"/>
      <c r="C57" s="65"/>
      <c r="D57" s="65" t="s">
        <v>131</v>
      </c>
      <c r="E57" s="65"/>
      <c r="F57" s="65" t="s">
        <v>132</v>
      </c>
      <c r="G57" s="65">
        <f>G58+G59+G60+G61</f>
        <v>2429.4299999999998</v>
      </c>
      <c r="H57" s="65">
        <f>H58+H59+H60+H61</f>
        <v>3550</v>
      </c>
      <c r="I57" s="65">
        <f>I58+I59+I60+I61</f>
        <v>2620</v>
      </c>
      <c r="J57" s="65">
        <f>J58+J59+J60+J61</f>
        <v>2599.88</v>
      </c>
      <c r="K57" s="65">
        <f t="shared" si="5"/>
        <v>107.01604903207749</v>
      </c>
      <c r="L57" s="65">
        <f t="shared" si="6"/>
        <v>99.232061068702293</v>
      </c>
    </row>
    <row r="58" spans="2:12" x14ac:dyDescent="0.25">
      <c r="B58" s="66"/>
      <c r="C58" s="66"/>
      <c r="D58" s="66"/>
      <c r="E58" s="66" t="s">
        <v>133</v>
      </c>
      <c r="F58" s="66" t="s">
        <v>134</v>
      </c>
      <c r="G58" s="66">
        <v>1355.28</v>
      </c>
      <c r="H58" s="66">
        <v>1850</v>
      </c>
      <c r="I58" s="66">
        <v>1370</v>
      </c>
      <c r="J58" s="66">
        <v>1366.66</v>
      </c>
      <c r="K58" s="66">
        <f t="shared" si="5"/>
        <v>100.83967888554395</v>
      </c>
      <c r="L58" s="66">
        <f t="shared" si="6"/>
        <v>99.75620437956205</v>
      </c>
    </row>
    <row r="59" spans="2:12" x14ac:dyDescent="0.25">
      <c r="B59" s="66"/>
      <c r="C59" s="66"/>
      <c r="D59" s="66"/>
      <c r="E59" s="66" t="s">
        <v>135</v>
      </c>
      <c r="F59" s="66" t="s">
        <v>136</v>
      </c>
      <c r="G59" s="66">
        <v>236</v>
      </c>
      <c r="H59" s="66">
        <v>500</v>
      </c>
      <c r="I59" s="66">
        <v>200</v>
      </c>
      <c r="J59" s="66">
        <v>200</v>
      </c>
      <c r="K59" s="66">
        <f t="shared" si="5"/>
        <v>84.745762711864401</v>
      </c>
      <c r="L59" s="66">
        <f t="shared" si="6"/>
        <v>100</v>
      </c>
    </row>
    <row r="60" spans="2:12" x14ac:dyDescent="0.25">
      <c r="B60" s="66"/>
      <c r="C60" s="66"/>
      <c r="D60" s="66"/>
      <c r="E60" s="66" t="s">
        <v>137</v>
      </c>
      <c r="F60" s="66" t="s">
        <v>138</v>
      </c>
      <c r="G60" s="66">
        <v>0</v>
      </c>
      <c r="H60" s="66">
        <v>200</v>
      </c>
      <c r="I60" s="66">
        <v>50</v>
      </c>
      <c r="J60" s="66">
        <v>41.46</v>
      </c>
      <c r="K60" s="66" t="e">
        <f t="shared" si="5"/>
        <v>#DIV/0!</v>
      </c>
      <c r="L60" s="66">
        <f t="shared" si="6"/>
        <v>82.92</v>
      </c>
    </row>
    <row r="61" spans="2:12" x14ac:dyDescent="0.25">
      <c r="B61" s="66"/>
      <c r="C61" s="66"/>
      <c r="D61" s="66"/>
      <c r="E61" s="66" t="s">
        <v>139</v>
      </c>
      <c r="F61" s="66" t="s">
        <v>132</v>
      </c>
      <c r="G61" s="66">
        <v>838.15</v>
      </c>
      <c r="H61" s="66">
        <v>1000</v>
      </c>
      <c r="I61" s="66">
        <v>1000</v>
      </c>
      <c r="J61" s="66">
        <v>991.76</v>
      </c>
      <c r="K61" s="66">
        <f t="shared" si="5"/>
        <v>118.32726838871324</v>
      </c>
      <c r="L61" s="66">
        <f t="shared" si="6"/>
        <v>99.176000000000002</v>
      </c>
    </row>
    <row r="62" spans="2:12" x14ac:dyDescent="0.25">
      <c r="B62" s="65"/>
      <c r="C62" s="65" t="s">
        <v>140</v>
      </c>
      <c r="D62" s="65"/>
      <c r="E62" s="65"/>
      <c r="F62" s="65" t="s">
        <v>141</v>
      </c>
      <c r="G62" s="65">
        <f>G63+G65</f>
        <v>1217.52</v>
      </c>
      <c r="H62" s="65">
        <f>H63+H65</f>
        <v>1108</v>
      </c>
      <c r="I62" s="65">
        <f>I63+I65</f>
        <v>1058</v>
      </c>
      <c r="J62" s="65">
        <f>J63+J65</f>
        <v>1025.3800000000001</v>
      </c>
      <c r="K62" s="65">
        <f t="shared" si="5"/>
        <v>84.218739733228205</v>
      </c>
      <c r="L62" s="65">
        <f t="shared" si="6"/>
        <v>96.916824196597346</v>
      </c>
    </row>
    <row r="63" spans="2:12" x14ac:dyDescent="0.25">
      <c r="B63" s="65"/>
      <c r="C63" s="65"/>
      <c r="D63" s="65" t="s">
        <v>142</v>
      </c>
      <c r="E63" s="65"/>
      <c r="F63" s="65" t="s">
        <v>143</v>
      </c>
      <c r="G63" s="65">
        <f>G64</f>
        <v>725.01</v>
      </c>
      <c r="H63" s="65">
        <f>H64</f>
        <v>508</v>
      </c>
      <c r="I63" s="65">
        <f>I64</f>
        <v>458</v>
      </c>
      <c r="J63" s="65">
        <f>J64</f>
        <v>453.12</v>
      </c>
      <c r="K63" s="65">
        <f t="shared" si="5"/>
        <v>62.498448297264865</v>
      </c>
      <c r="L63" s="65">
        <f t="shared" si="6"/>
        <v>98.93449781659389</v>
      </c>
    </row>
    <row r="64" spans="2:12" x14ac:dyDescent="0.25">
      <c r="B64" s="66"/>
      <c r="C64" s="66"/>
      <c r="D64" s="66"/>
      <c r="E64" s="66" t="s">
        <v>144</v>
      </c>
      <c r="F64" s="66" t="s">
        <v>145</v>
      </c>
      <c r="G64" s="66">
        <v>725.01</v>
      </c>
      <c r="H64" s="66">
        <v>508</v>
      </c>
      <c r="I64" s="66">
        <v>458</v>
      </c>
      <c r="J64" s="66">
        <v>453.12</v>
      </c>
      <c r="K64" s="66">
        <f t="shared" si="5"/>
        <v>62.498448297264865</v>
      </c>
      <c r="L64" s="66">
        <f t="shared" si="6"/>
        <v>98.93449781659389</v>
      </c>
    </row>
    <row r="65" spans="2:12" x14ac:dyDescent="0.25">
      <c r="B65" s="65"/>
      <c r="C65" s="65"/>
      <c r="D65" s="65" t="s">
        <v>146</v>
      </c>
      <c r="E65" s="65"/>
      <c r="F65" s="65" t="s">
        <v>147</v>
      </c>
      <c r="G65" s="65">
        <f>G66</f>
        <v>492.51</v>
      </c>
      <c r="H65" s="65">
        <f>H66</f>
        <v>600</v>
      </c>
      <c r="I65" s="65">
        <f>I66</f>
        <v>600</v>
      </c>
      <c r="J65" s="65">
        <f>J66</f>
        <v>572.26</v>
      </c>
      <c r="K65" s="65">
        <f t="shared" si="5"/>
        <v>116.1925646179773</v>
      </c>
      <c r="L65" s="65">
        <f t="shared" si="6"/>
        <v>95.376666666666665</v>
      </c>
    </row>
    <row r="66" spans="2:12" x14ac:dyDescent="0.25">
      <c r="B66" s="66"/>
      <c r="C66" s="66"/>
      <c r="D66" s="66"/>
      <c r="E66" s="66" t="s">
        <v>148</v>
      </c>
      <c r="F66" s="66" t="s">
        <v>149</v>
      </c>
      <c r="G66" s="66">
        <v>492.51</v>
      </c>
      <c r="H66" s="66">
        <v>600</v>
      </c>
      <c r="I66" s="66">
        <v>600</v>
      </c>
      <c r="J66" s="66">
        <v>572.26</v>
      </c>
      <c r="K66" s="66">
        <f t="shared" si="5"/>
        <v>116.1925646179773</v>
      </c>
      <c r="L66" s="66">
        <f t="shared" si="6"/>
        <v>95.376666666666665</v>
      </c>
    </row>
    <row r="67" spans="2:12" x14ac:dyDescent="0.25">
      <c r="B67" s="65" t="s">
        <v>150</v>
      </c>
      <c r="C67" s="65"/>
      <c r="D67" s="65"/>
      <c r="E67" s="65"/>
      <c r="F67" s="65" t="s">
        <v>151</v>
      </c>
      <c r="G67" s="65">
        <f>G68+G73</f>
        <v>9092.7900000000009</v>
      </c>
      <c r="H67" s="65">
        <f>H68+H73</f>
        <v>41180</v>
      </c>
      <c r="I67" s="65">
        <f>I68+I73</f>
        <v>41190</v>
      </c>
      <c r="J67" s="65">
        <f>J68+J73</f>
        <v>41173.279999999999</v>
      </c>
      <c r="K67" s="65">
        <f t="shared" si="5"/>
        <v>452.81239311586427</v>
      </c>
      <c r="L67" s="65">
        <f t="shared" si="6"/>
        <v>99.959407623209515</v>
      </c>
    </row>
    <row r="68" spans="2:12" x14ac:dyDescent="0.25">
      <c r="B68" s="65"/>
      <c r="C68" s="65" t="s">
        <v>152</v>
      </c>
      <c r="D68" s="65"/>
      <c r="E68" s="65"/>
      <c r="F68" s="65" t="s">
        <v>153</v>
      </c>
      <c r="G68" s="65">
        <f>G69+G71</f>
        <v>9092.7900000000009</v>
      </c>
      <c r="H68" s="65">
        <f>H69+H71</f>
        <v>10180</v>
      </c>
      <c r="I68" s="65">
        <f>I69+I71</f>
        <v>9980</v>
      </c>
      <c r="J68" s="65">
        <f>J69+J71</f>
        <v>9964.68</v>
      </c>
      <c r="K68" s="65">
        <f t="shared" si="5"/>
        <v>109.58880607602286</v>
      </c>
      <c r="L68" s="65">
        <f t="shared" si="6"/>
        <v>99.846492985971949</v>
      </c>
    </row>
    <row r="69" spans="2:12" x14ac:dyDescent="0.25">
      <c r="B69" s="65"/>
      <c r="C69" s="65"/>
      <c r="D69" s="65" t="s">
        <v>154</v>
      </c>
      <c r="E69" s="65"/>
      <c r="F69" s="65" t="s">
        <v>155</v>
      </c>
      <c r="G69" s="65">
        <f>G70</f>
        <v>0</v>
      </c>
      <c r="H69" s="65">
        <f>H70</f>
        <v>800</v>
      </c>
      <c r="I69" s="65">
        <f>I70</f>
        <v>600</v>
      </c>
      <c r="J69" s="65">
        <f>J70</f>
        <v>600</v>
      </c>
      <c r="K69" s="65" t="e">
        <f t="shared" si="5"/>
        <v>#DIV/0!</v>
      </c>
      <c r="L69" s="65">
        <f t="shared" si="6"/>
        <v>100</v>
      </c>
    </row>
    <row r="70" spans="2:12" x14ac:dyDescent="0.25">
      <c r="B70" s="66"/>
      <c r="C70" s="66"/>
      <c r="D70" s="66"/>
      <c r="E70" s="66" t="s">
        <v>156</v>
      </c>
      <c r="F70" s="66" t="s">
        <v>157</v>
      </c>
      <c r="G70" s="66">
        <v>0</v>
      </c>
      <c r="H70" s="66">
        <v>800</v>
      </c>
      <c r="I70" s="66">
        <v>600</v>
      </c>
      <c r="J70" s="66">
        <v>600</v>
      </c>
      <c r="K70" s="66" t="e">
        <f t="shared" si="5"/>
        <v>#DIV/0!</v>
      </c>
      <c r="L70" s="66">
        <f t="shared" si="6"/>
        <v>100</v>
      </c>
    </row>
    <row r="71" spans="2:12" x14ac:dyDescent="0.25">
      <c r="B71" s="65"/>
      <c r="C71" s="65"/>
      <c r="D71" s="65" t="s">
        <v>158</v>
      </c>
      <c r="E71" s="65"/>
      <c r="F71" s="65" t="s">
        <v>159</v>
      </c>
      <c r="G71" s="65">
        <f>G72</f>
        <v>9092.7900000000009</v>
      </c>
      <c r="H71" s="65">
        <f>H72</f>
        <v>9380</v>
      </c>
      <c r="I71" s="65">
        <f>I72</f>
        <v>9380</v>
      </c>
      <c r="J71" s="65">
        <f>J72</f>
        <v>9364.68</v>
      </c>
      <c r="K71" s="65">
        <f t="shared" si="5"/>
        <v>102.99017133355107</v>
      </c>
      <c r="L71" s="65">
        <f t="shared" si="6"/>
        <v>99.836673773987201</v>
      </c>
    </row>
    <row r="72" spans="2:12" x14ac:dyDescent="0.25">
      <c r="B72" s="66"/>
      <c r="C72" s="66"/>
      <c r="D72" s="66"/>
      <c r="E72" s="66" t="s">
        <v>160</v>
      </c>
      <c r="F72" s="66" t="s">
        <v>161</v>
      </c>
      <c r="G72" s="66">
        <v>9092.7900000000009</v>
      </c>
      <c r="H72" s="66">
        <v>9380</v>
      </c>
      <c r="I72" s="66">
        <v>9380</v>
      </c>
      <c r="J72" s="66">
        <v>9364.68</v>
      </c>
      <c r="K72" s="66">
        <f t="shared" si="5"/>
        <v>102.99017133355107</v>
      </c>
      <c r="L72" s="66">
        <f t="shared" si="6"/>
        <v>99.836673773987201</v>
      </c>
    </row>
    <row r="73" spans="2:12" x14ac:dyDescent="0.25">
      <c r="B73" s="65"/>
      <c r="C73" s="65" t="s">
        <v>162</v>
      </c>
      <c r="D73" s="65"/>
      <c r="E73" s="65"/>
      <c r="F73" s="65" t="s">
        <v>163</v>
      </c>
      <c r="G73" s="65">
        <f t="shared" ref="G73:J74" si="7">G74</f>
        <v>0</v>
      </c>
      <c r="H73" s="65">
        <f t="shared" si="7"/>
        <v>31000</v>
      </c>
      <c r="I73" s="65">
        <f t="shared" si="7"/>
        <v>31210</v>
      </c>
      <c r="J73" s="65">
        <f t="shared" si="7"/>
        <v>31208.6</v>
      </c>
      <c r="K73" s="65" t="e">
        <f t="shared" si="5"/>
        <v>#DIV/0!</v>
      </c>
      <c r="L73" s="65">
        <f t="shared" si="6"/>
        <v>99.995514258250566</v>
      </c>
    </row>
    <row r="74" spans="2:12" x14ac:dyDescent="0.25">
      <c r="B74" s="65"/>
      <c r="C74" s="65"/>
      <c r="D74" s="65" t="s">
        <v>164</v>
      </c>
      <c r="E74" s="65"/>
      <c r="F74" s="65" t="s">
        <v>165</v>
      </c>
      <c r="G74" s="65">
        <f t="shared" si="7"/>
        <v>0</v>
      </c>
      <c r="H74" s="65">
        <f t="shared" si="7"/>
        <v>31000</v>
      </c>
      <c r="I74" s="65">
        <f t="shared" si="7"/>
        <v>31210</v>
      </c>
      <c r="J74" s="65">
        <f t="shared" si="7"/>
        <v>31208.6</v>
      </c>
      <c r="K74" s="65" t="e">
        <f t="shared" si="5"/>
        <v>#DIV/0!</v>
      </c>
      <c r="L74" s="65">
        <f t="shared" si="6"/>
        <v>99.995514258250566</v>
      </c>
    </row>
    <row r="75" spans="2:12" x14ac:dyDescent="0.25">
      <c r="B75" s="66"/>
      <c r="C75" s="66"/>
      <c r="D75" s="66"/>
      <c r="E75" s="66" t="s">
        <v>166</v>
      </c>
      <c r="F75" s="66" t="s">
        <v>165</v>
      </c>
      <c r="G75" s="66">
        <v>0</v>
      </c>
      <c r="H75" s="66">
        <v>31000</v>
      </c>
      <c r="I75" s="66">
        <v>31210</v>
      </c>
      <c r="J75" s="66">
        <v>31208.6</v>
      </c>
      <c r="K75" s="66" t="e">
        <f t="shared" si="5"/>
        <v>#DIV/0!</v>
      </c>
      <c r="L75" s="66">
        <f t="shared" si="6"/>
        <v>99.995514258250566</v>
      </c>
    </row>
    <row r="76" spans="2:12" x14ac:dyDescent="0.25">
      <c r="B76" s="65"/>
      <c r="C76" s="66"/>
      <c r="D76" s="67"/>
      <c r="E76" s="68"/>
      <c r="F76" s="8"/>
      <c r="G76" s="65"/>
      <c r="H76" s="65"/>
      <c r="I76" s="65"/>
      <c r="J76" s="65"/>
      <c r="K76" s="70"/>
      <c r="L76" s="70"/>
    </row>
  </sheetData>
  <mergeCells count="7">
    <mergeCell ref="B21:F21"/>
    <mergeCell ref="B22:F22"/>
    <mergeCell ref="B2:L2"/>
    <mergeCell ref="B4:L4"/>
    <mergeCell ref="B6:L6"/>
    <mergeCell ref="B9:F9"/>
    <mergeCell ref="B8:F8"/>
  </mergeCells>
  <pageMargins left="0.25" right="0.25" top="0.75" bottom="0.75" header="0.3" footer="0.3"/>
  <pageSetup paperSize="9" scale="6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H15"/>
  <sheetViews>
    <sheetView workbookViewId="0">
      <selection activeCell="F5" sqref="F5"/>
    </sheetView>
  </sheetViews>
  <sheetFormatPr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1"/>
      <c r="C1" s="3"/>
      <c r="D1" s="3"/>
      <c r="E1" s="3"/>
      <c r="F1" s="4"/>
      <c r="G1" s="4"/>
      <c r="H1" s="4"/>
    </row>
    <row r="2" spans="1:8" ht="15.75" customHeight="1" x14ac:dyDescent="0.25">
      <c r="B2" s="111" t="s">
        <v>16</v>
      </c>
      <c r="C2" s="111"/>
      <c r="D2" s="111"/>
      <c r="E2" s="111"/>
      <c r="F2" s="111"/>
      <c r="G2" s="111"/>
      <c r="H2" s="111"/>
    </row>
    <row r="3" spans="1:8" ht="18" x14ac:dyDescent="0.25">
      <c r="B3" s="61"/>
      <c r="C3" s="3"/>
      <c r="D3" s="3"/>
      <c r="E3" s="3"/>
      <c r="F3" s="4"/>
      <c r="G3" s="4"/>
      <c r="H3" s="4"/>
    </row>
    <row r="4" spans="1:8" ht="33.75" customHeight="1" x14ac:dyDescent="0.25">
      <c r="B4" s="28" t="s">
        <v>3</v>
      </c>
      <c r="C4" s="28" t="s">
        <v>46</v>
      </c>
      <c r="D4" s="28" t="s">
        <v>43</v>
      </c>
      <c r="E4" s="28" t="s">
        <v>44</v>
      </c>
      <c r="F4" s="28" t="s">
        <v>47</v>
      </c>
      <c r="G4" s="28" t="s">
        <v>6</v>
      </c>
      <c r="H4" s="28" t="s">
        <v>22</v>
      </c>
    </row>
    <row r="5" spans="1:8" x14ac:dyDescent="0.25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1:8" x14ac:dyDescent="0.25">
      <c r="B6" s="8" t="s">
        <v>39</v>
      </c>
      <c r="C6" s="71">
        <f>C7+C9</f>
        <v>1917944.1600000001</v>
      </c>
      <c r="D6" s="71">
        <f>D7+D9</f>
        <v>2426727</v>
      </c>
      <c r="E6" s="71">
        <f>E7+E9</f>
        <v>2436022</v>
      </c>
      <c r="F6" s="71">
        <f>F7+F9</f>
        <v>2434738.06</v>
      </c>
      <c r="G6" s="72">
        <f t="shared" ref="G6:G15" si="0">(F6*100)/C6</f>
        <v>126.94520053180275</v>
      </c>
      <c r="H6" s="72">
        <f t="shared" ref="H6:H15" si="1">(F6*100)/E6</f>
        <v>99.947293579450431</v>
      </c>
    </row>
    <row r="7" spans="1:8" x14ac:dyDescent="0.25">
      <c r="A7"/>
      <c r="B7" s="8" t="s">
        <v>167</v>
      </c>
      <c r="C7" s="71">
        <f>C8</f>
        <v>1917597.87</v>
      </c>
      <c r="D7" s="71">
        <f>D8</f>
        <v>2425727</v>
      </c>
      <c r="E7" s="71">
        <f>E8</f>
        <v>2435022</v>
      </c>
      <c r="F7" s="71">
        <f>F8</f>
        <v>2434205.06</v>
      </c>
      <c r="G7" s="72">
        <f t="shared" si="0"/>
        <v>126.9403297783179</v>
      </c>
      <c r="H7" s="72">
        <f t="shared" si="1"/>
        <v>99.966450405786887</v>
      </c>
    </row>
    <row r="8" spans="1:8" x14ac:dyDescent="0.25">
      <c r="A8"/>
      <c r="B8" s="16" t="s">
        <v>168</v>
      </c>
      <c r="C8" s="73">
        <v>1917597.87</v>
      </c>
      <c r="D8" s="73">
        <v>2425727</v>
      </c>
      <c r="E8" s="73">
        <v>2435022</v>
      </c>
      <c r="F8" s="74">
        <v>2434205.06</v>
      </c>
      <c r="G8" s="70">
        <f t="shared" si="0"/>
        <v>126.9403297783179</v>
      </c>
      <c r="H8" s="70">
        <f t="shared" si="1"/>
        <v>99.966450405786887</v>
      </c>
    </row>
    <row r="9" spans="1:8" x14ac:dyDescent="0.25">
      <c r="A9"/>
      <c r="B9" s="8" t="s">
        <v>169</v>
      </c>
      <c r="C9" s="71">
        <f>C10</f>
        <v>346.29</v>
      </c>
      <c r="D9" s="71">
        <f>D10</f>
        <v>1000</v>
      </c>
      <c r="E9" s="71">
        <f>E10</f>
        <v>1000</v>
      </c>
      <c r="F9" s="71">
        <f>F10</f>
        <v>533</v>
      </c>
      <c r="G9" s="72">
        <f t="shared" si="0"/>
        <v>153.91723699789193</v>
      </c>
      <c r="H9" s="72">
        <f t="shared" si="1"/>
        <v>53.3</v>
      </c>
    </row>
    <row r="10" spans="1:8" x14ac:dyDescent="0.25">
      <c r="A10"/>
      <c r="B10" s="16" t="s">
        <v>170</v>
      </c>
      <c r="C10" s="73">
        <v>346.29</v>
      </c>
      <c r="D10" s="73">
        <v>1000</v>
      </c>
      <c r="E10" s="73">
        <v>1000</v>
      </c>
      <c r="F10" s="74">
        <v>533</v>
      </c>
      <c r="G10" s="70">
        <f t="shared" si="0"/>
        <v>153.91723699789193</v>
      </c>
      <c r="H10" s="70">
        <f t="shared" si="1"/>
        <v>53.3</v>
      </c>
    </row>
    <row r="11" spans="1:8" x14ac:dyDescent="0.25">
      <c r="B11" s="8" t="s">
        <v>32</v>
      </c>
      <c r="C11" s="75">
        <f>C12+C14</f>
        <v>1917942.86</v>
      </c>
      <c r="D11" s="75">
        <f>D12+D14</f>
        <v>2426727</v>
      </c>
      <c r="E11" s="75">
        <f>E12+E14</f>
        <v>2436022</v>
      </c>
      <c r="F11" s="75">
        <f>F12+F14</f>
        <v>2434739.36</v>
      </c>
      <c r="G11" s="72">
        <f t="shared" si="0"/>
        <v>126.94535435742856</v>
      </c>
      <c r="H11" s="72">
        <f t="shared" si="1"/>
        <v>99.947346945142527</v>
      </c>
    </row>
    <row r="12" spans="1:8" x14ac:dyDescent="0.25">
      <c r="A12"/>
      <c r="B12" s="8" t="s">
        <v>167</v>
      </c>
      <c r="C12" s="75">
        <f>C13</f>
        <v>1917597.87</v>
      </c>
      <c r="D12" s="75">
        <f>D13</f>
        <v>2425727</v>
      </c>
      <c r="E12" s="75">
        <f>E13</f>
        <v>2435022</v>
      </c>
      <c r="F12" s="75">
        <f>F13</f>
        <v>2434205.06</v>
      </c>
      <c r="G12" s="72">
        <f t="shared" si="0"/>
        <v>126.9403297783179</v>
      </c>
      <c r="H12" s="72">
        <f t="shared" si="1"/>
        <v>99.966450405786887</v>
      </c>
    </row>
    <row r="13" spans="1:8" x14ac:dyDescent="0.25">
      <c r="A13"/>
      <c r="B13" s="16" t="s">
        <v>168</v>
      </c>
      <c r="C13" s="73">
        <v>1917597.87</v>
      </c>
      <c r="D13" s="73">
        <v>2425727</v>
      </c>
      <c r="E13" s="76">
        <v>2435022</v>
      </c>
      <c r="F13" s="74">
        <v>2434205.06</v>
      </c>
      <c r="G13" s="70">
        <f t="shared" si="0"/>
        <v>126.9403297783179</v>
      </c>
      <c r="H13" s="70">
        <f t="shared" si="1"/>
        <v>99.966450405786887</v>
      </c>
    </row>
    <row r="14" spans="1:8" x14ac:dyDescent="0.25">
      <c r="A14"/>
      <c r="B14" s="8" t="s">
        <v>169</v>
      </c>
      <c r="C14" s="75">
        <f>C15</f>
        <v>344.99</v>
      </c>
      <c r="D14" s="75">
        <f>D15</f>
        <v>1000</v>
      </c>
      <c r="E14" s="75">
        <f>E15</f>
        <v>1000</v>
      </c>
      <c r="F14" s="75">
        <f>F15</f>
        <v>534.29999999999995</v>
      </c>
      <c r="G14" s="72">
        <f t="shared" si="0"/>
        <v>154.87405432041507</v>
      </c>
      <c r="H14" s="72">
        <f t="shared" si="1"/>
        <v>53.43</v>
      </c>
    </row>
    <row r="15" spans="1:8" x14ac:dyDescent="0.25">
      <c r="A15"/>
      <c r="B15" s="16" t="s">
        <v>170</v>
      </c>
      <c r="C15" s="73">
        <v>344.99</v>
      </c>
      <c r="D15" s="73">
        <v>1000</v>
      </c>
      <c r="E15" s="76">
        <v>1000</v>
      </c>
      <c r="F15" s="74">
        <v>534.29999999999995</v>
      </c>
      <c r="G15" s="70">
        <f t="shared" si="0"/>
        <v>154.87405432041507</v>
      </c>
      <c r="H15" s="70">
        <f t="shared" si="1"/>
        <v>53.43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B1:H12"/>
  <sheetViews>
    <sheetView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1" t="s">
        <v>17</v>
      </c>
      <c r="C2" s="111"/>
      <c r="D2" s="111"/>
      <c r="E2" s="111"/>
      <c r="F2" s="111"/>
      <c r="G2" s="111"/>
      <c r="H2" s="111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48</v>
      </c>
      <c r="D4" s="28" t="s">
        <v>43</v>
      </c>
      <c r="E4" s="28" t="s">
        <v>44</v>
      </c>
      <c r="F4" s="28" t="s">
        <v>49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32</v>
      </c>
      <c r="C6" s="75">
        <f t="shared" ref="C6:F7" si="0">C7</f>
        <v>1917942.86</v>
      </c>
      <c r="D6" s="75">
        <f t="shared" si="0"/>
        <v>2426727</v>
      </c>
      <c r="E6" s="75">
        <f t="shared" si="0"/>
        <v>2436022</v>
      </c>
      <c r="F6" s="75">
        <f t="shared" si="0"/>
        <v>2434739.36</v>
      </c>
      <c r="G6" s="70">
        <f>(F6*100)/C6</f>
        <v>126.94535435742856</v>
      </c>
      <c r="H6" s="70">
        <f>(F6*100)/E6</f>
        <v>99.947346945142527</v>
      </c>
    </row>
    <row r="7" spans="2:8" x14ac:dyDescent="0.25">
      <c r="B7" s="8" t="s">
        <v>171</v>
      </c>
      <c r="C7" s="75">
        <f t="shared" si="0"/>
        <v>1917942.86</v>
      </c>
      <c r="D7" s="75">
        <f t="shared" si="0"/>
        <v>2426727</v>
      </c>
      <c r="E7" s="75">
        <f t="shared" si="0"/>
        <v>2436022</v>
      </c>
      <c r="F7" s="75">
        <f t="shared" si="0"/>
        <v>2434739.36</v>
      </c>
      <c r="G7" s="70">
        <f>(F7*100)/C7</f>
        <v>126.94535435742856</v>
      </c>
      <c r="H7" s="70">
        <f>(F7*100)/E7</f>
        <v>99.947346945142527</v>
      </c>
    </row>
    <row r="8" spans="2:8" x14ac:dyDescent="0.25">
      <c r="B8" s="11" t="s">
        <v>172</v>
      </c>
      <c r="C8" s="73">
        <v>1917942.86</v>
      </c>
      <c r="D8" s="73">
        <v>2426727</v>
      </c>
      <c r="E8" s="73">
        <v>2436022</v>
      </c>
      <c r="F8" s="74">
        <v>2434739.36</v>
      </c>
      <c r="G8" s="70">
        <f>(F8*100)/C8</f>
        <v>126.94535435742856</v>
      </c>
      <c r="H8" s="70">
        <f>(F8*100)/E8</f>
        <v>99.947346945142527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1" t="s">
        <v>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111" t="s">
        <v>25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2:12" ht="15.75" customHeight="1" x14ac:dyDescent="0.25">
      <c r="B5" s="111" t="s">
        <v>18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17" t="s">
        <v>3</v>
      </c>
      <c r="C7" s="118"/>
      <c r="D7" s="118"/>
      <c r="E7" s="118"/>
      <c r="F7" s="119"/>
      <c r="G7" s="31" t="s">
        <v>46</v>
      </c>
      <c r="H7" s="31" t="s">
        <v>43</v>
      </c>
      <c r="I7" s="31" t="s">
        <v>44</v>
      </c>
      <c r="J7" s="31" t="s">
        <v>47</v>
      </c>
      <c r="K7" s="31" t="s">
        <v>6</v>
      </c>
      <c r="L7" s="31" t="s">
        <v>22</v>
      </c>
    </row>
    <row r="8" spans="2:12" x14ac:dyDescent="0.25">
      <c r="B8" s="117">
        <v>1</v>
      </c>
      <c r="C8" s="118"/>
      <c r="D8" s="118"/>
      <c r="E8" s="118"/>
      <c r="F8" s="119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x14ac:dyDescent="0.25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x14ac:dyDescent="0.25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1" t="s">
        <v>19</v>
      </c>
      <c r="C2" s="111"/>
      <c r="D2" s="111"/>
      <c r="E2" s="111"/>
      <c r="F2" s="111"/>
      <c r="G2" s="111"/>
      <c r="H2" s="111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42</v>
      </c>
      <c r="D4" s="28" t="s">
        <v>43</v>
      </c>
      <c r="E4" s="28" t="s">
        <v>44</v>
      </c>
      <c r="F4" s="28" t="s">
        <v>45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5"/>
      <c r="D6" s="75"/>
      <c r="E6" s="75"/>
      <c r="F6" s="75"/>
      <c r="G6" s="69"/>
      <c r="H6" s="69"/>
    </row>
    <row r="7" spans="2:8" x14ac:dyDescent="0.25">
      <c r="B7" s="8"/>
      <c r="C7" s="75"/>
      <c r="D7" s="75"/>
      <c r="E7" s="75"/>
      <c r="F7" s="75"/>
      <c r="G7" s="69"/>
      <c r="H7" s="69"/>
    </row>
    <row r="8" spans="2:8" x14ac:dyDescent="0.25">
      <c r="B8" s="16"/>
      <c r="C8" s="73"/>
      <c r="D8" s="73"/>
      <c r="E8" s="73"/>
      <c r="F8" s="74"/>
      <c r="G8" s="70"/>
      <c r="H8" s="70"/>
    </row>
    <row r="9" spans="2:8" x14ac:dyDescent="0.25">
      <c r="B9" s="17"/>
      <c r="C9" s="73"/>
      <c r="D9" s="73"/>
      <c r="E9" s="76"/>
      <c r="F9" s="74"/>
      <c r="G9" s="70"/>
      <c r="H9" s="70"/>
    </row>
    <row r="10" spans="2:8" x14ac:dyDescent="0.25">
      <c r="B10" s="8" t="s">
        <v>40</v>
      </c>
      <c r="C10" s="75"/>
      <c r="D10" s="75"/>
      <c r="E10" s="75"/>
      <c r="F10" s="75"/>
      <c r="G10" s="69"/>
      <c r="H10" s="69"/>
    </row>
    <row r="11" spans="2:8" x14ac:dyDescent="0.25">
      <c r="B11" s="8"/>
      <c r="C11" s="75"/>
      <c r="D11" s="75"/>
      <c r="E11" s="75"/>
      <c r="F11" s="75"/>
      <c r="G11" s="69"/>
      <c r="H11" s="69"/>
    </row>
    <row r="12" spans="2:8" x14ac:dyDescent="0.25">
      <c r="B12" s="16"/>
      <c r="C12" s="73"/>
      <c r="D12" s="73"/>
      <c r="E12" s="76"/>
      <c r="F12" s="74"/>
      <c r="G12" s="70"/>
      <c r="H12" s="70"/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  <pageSetUpPr fitToPage="1"/>
  </sheetPr>
  <dimension ref="A1:F7939"/>
  <sheetViews>
    <sheetView tabSelected="1" topLeftCell="A36" zoomScaleNormal="100" workbookViewId="0">
      <selection activeCell="I12" sqref="I12"/>
    </sheetView>
  </sheetViews>
  <sheetFormatPr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7" t="s">
        <v>33</v>
      </c>
      <c r="B1" s="38" t="s">
        <v>173</v>
      </c>
      <c r="C1" s="39"/>
    </row>
    <row r="2" spans="1:6" ht="15" customHeight="1" x14ac:dyDescent="0.2">
      <c r="A2" s="41" t="s">
        <v>34</v>
      </c>
      <c r="B2" s="42" t="s">
        <v>174</v>
      </c>
      <c r="C2" s="39"/>
    </row>
    <row r="3" spans="1:6" s="39" customFormat="1" ht="43.5" customHeight="1" x14ac:dyDescent="0.2">
      <c r="A3" s="43" t="s">
        <v>35</v>
      </c>
      <c r="B3" s="37" t="s">
        <v>175</v>
      </c>
    </row>
    <row r="4" spans="1:6" s="39" customFormat="1" x14ac:dyDescent="0.2">
      <c r="A4" s="43" t="s">
        <v>36</v>
      </c>
      <c r="B4" s="44" t="s">
        <v>176</v>
      </c>
    </row>
    <row r="5" spans="1:6" s="39" customFormat="1" x14ac:dyDescent="0.2">
      <c r="A5" s="45"/>
      <c r="B5" s="46"/>
    </row>
    <row r="6" spans="1:6" s="39" customFormat="1" x14ac:dyDescent="0.2">
      <c r="A6" s="45" t="s">
        <v>37</v>
      </c>
      <c r="B6" s="46"/>
    </row>
    <row r="7" spans="1:6" x14ac:dyDescent="0.2">
      <c r="A7" s="47" t="s">
        <v>177</v>
      </c>
      <c r="B7" s="46"/>
      <c r="C7" s="77">
        <f>C12+C55</f>
        <v>2425727</v>
      </c>
      <c r="D7" s="77">
        <f>D12+D55</f>
        <v>2435022</v>
      </c>
      <c r="E7" s="77">
        <f>E12+E55</f>
        <v>2434205.0599999996</v>
      </c>
      <c r="F7" s="77">
        <f>(E7*100)/D7</f>
        <v>99.966450405786887</v>
      </c>
    </row>
    <row r="8" spans="1:6" x14ac:dyDescent="0.2">
      <c r="A8" s="47" t="s">
        <v>68</v>
      </c>
      <c r="B8" s="46"/>
      <c r="C8" s="77">
        <f>C70</f>
        <v>1000</v>
      </c>
      <c r="D8" s="77">
        <f>D70</f>
        <v>1000</v>
      </c>
      <c r="E8" s="77">
        <f>E70</f>
        <v>534.29999999999995</v>
      </c>
      <c r="F8" s="77">
        <f>(E8*100)/D8</f>
        <v>53.43</v>
      </c>
    </row>
    <row r="9" spans="1:6" x14ac:dyDescent="0.2">
      <c r="A9" s="47" t="s">
        <v>178</v>
      </c>
      <c r="B9" s="46"/>
      <c r="C9" s="77"/>
      <c r="D9" s="77"/>
      <c r="E9" s="77"/>
      <c r="F9" s="77" t="e">
        <f>(E9*100)/D9</f>
        <v>#DIV/0!</v>
      </c>
    </row>
    <row r="10" spans="1:6" s="57" customFormat="1" x14ac:dyDescent="0.2"/>
    <row r="11" spans="1:6" ht="38.25" x14ac:dyDescent="0.2">
      <c r="A11" s="47" t="s">
        <v>179</v>
      </c>
      <c r="B11" s="47" t="s">
        <v>180</v>
      </c>
      <c r="C11" s="47" t="s">
        <v>43</v>
      </c>
      <c r="D11" s="47" t="s">
        <v>181</v>
      </c>
      <c r="E11" s="47" t="s">
        <v>182</v>
      </c>
      <c r="F11" s="47" t="s">
        <v>183</v>
      </c>
    </row>
    <row r="12" spans="1:6" x14ac:dyDescent="0.2">
      <c r="A12" s="49" t="s">
        <v>66</v>
      </c>
      <c r="B12" s="50" t="s">
        <v>67</v>
      </c>
      <c r="C12" s="80">
        <f>C13+C21+C50</f>
        <v>2384547</v>
      </c>
      <c r="D12" s="80">
        <f>D13+D21+D50</f>
        <v>2393832</v>
      </c>
      <c r="E12" s="80">
        <f>E13+E21+E50</f>
        <v>2393031.7799999998</v>
      </c>
      <c r="F12" s="81">
        <f>(E12*100)/D12</f>
        <v>99.966571588983683</v>
      </c>
    </row>
    <row r="13" spans="1:6" x14ac:dyDescent="0.2">
      <c r="A13" s="51" t="s">
        <v>68</v>
      </c>
      <c r="B13" s="52" t="s">
        <v>69</v>
      </c>
      <c r="C13" s="82">
        <f>C14+C17+C19</f>
        <v>2129314</v>
      </c>
      <c r="D13" s="82">
        <f>D14+D17+D19</f>
        <v>2131409</v>
      </c>
      <c r="E13" s="82">
        <f>E14+E17+E19</f>
        <v>2131401.46</v>
      </c>
      <c r="F13" s="81">
        <f>(E13*100)/D13</f>
        <v>99.999646243400491</v>
      </c>
    </row>
    <row r="14" spans="1:6" x14ac:dyDescent="0.2">
      <c r="A14" s="53" t="s">
        <v>70</v>
      </c>
      <c r="B14" s="54" t="s">
        <v>71</v>
      </c>
      <c r="C14" s="83">
        <f>C15+C16</f>
        <v>1801114</v>
      </c>
      <c r="D14" s="83">
        <f>D15+D16</f>
        <v>1799794</v>
      </c>
      <c r="E14" s="83">
        <f>E15+E16</f>
        <v>1799789.3900000001</v>
      </c>
      <c r="F14" s="83">
        <f>(E14*100)/D14</f>
        <v>99.999743859575034</v>
      </c>
    </row>
    <row r="15" spans="1:6" x14ac:dyDescent="0.2">
      <c r="A15" s="55" t="s">
        <v>72</v>
      </c>
      <c r="B15" s="56" t="s">
        <v>73</v>
      </c>
      <c r="C15" s="84">
        <v>1796114</v>
      </c>
      <c r="D15" s="84">
        <v>1794944</v>
      </c>
      <c r="E15" s="84">
        <v>1794940.32</v>
      </c>
      <c r="F15" s="84"/>
    </row>
    <row r="16" spans="1:6" x14ac:dyDescent="0.2">
      <c r="A16" s="55" t="s">
        <v>74</v>
      </c>
      <c r="B16" s="56" t="s">
        <v>75</v>
      </c>
      <c r="C16" s="84">
        <v>5000</v>
      </c>
      <c r="D16" s="84">
        <v>4850</v>
      </c>
      <c r="E16" s="84">
        <v>4849.07</v>
      </c>
      <c r="F16" s="84"/>
    </row>
    <row r="17" spans="1:6" x14ac:dyDescent="0.2">
      <c r="A17" s="53" t="s">
        <v>76</v>
      </c>
      <c r="B17" s="54" t="s">
        <v>77</v>
      </c>
      <c r="C17" s="83">
        <f>C18</f>
        <v>50900</v>
      </c>
      <c r="D17" s="83">
        <f>D18</f>
        <v>54465</v>
      </c>
      <c r="E17" s="83">
        <f>E18</f>
        <v>54463.72</v>
      </c>
      <c r="F17" s="83">
        <f>(E17*100)/D17</f>
        <v>99.997649866886988</v>
      </c>
    </row>
    <row r="18" spans="1:6" x14ac:dyDescent="0.2">
      <c r="A18" s="55" t="s">
        <v>78</v>
      </c>
      <c r="B18" s="56" t="s">
        <v>77</v>
      </c>
      <c r="C18" s="84">
        <v>50900</v>
      </c>
      <c r="D18" s="84">
        <v>54465</v>
      </c>
      <c r="E18" s="84">
        <v>54463.72</v>
      </c>
      <c r="F18" s="84"/>
    </row>
    <row r="19" spans="1:6" x14ac:dyDescent="0.2">
      <c r="A19" s="53" t="s">
        <v>79</v>
      </c>
      <c r="B19" s="54" t="s">
        <v>80</v>
      </c>
      <c r="C19" s="83">
        <f>C20</f>
        <v>277300</v>
      </c>
      <c r="D19" s="83">
        <f>D20</f>
        <v>277150</v>
      </c>
      <c r="E19" s="83">
        <f>E20</f>
        <v>277148.34999999998</v>
      </c>
      <c r="F19" s="83">
        <f>(E19*100)/D19</f>
        <v>99.999404654519211</v>
      </c>
    </row>
    <row r="20" spans="1:6" x14ac:dyDescent="0.2">
      <c r="A20" s="55" t="s">
        <v>81</v>
      </c>
      <c r="B20" s="56" t="s">
        <v>82</v>
      </c>
      <c r="C20" s="84">
        <v>277300</v>
      </c>
      <c r="D20" s="84">
        <v>277150</v>
      </c>
      <c r="E20" s="84">
        <v>277148.34999999998</v>
      </c>
      <c r="F20" s="84"/>
    </row>
    <row r="21" spans="1:6" x14ac:dyDescent="0.2">
      <c r="A21" s="51" t="s">
        <v>83</v>
      </c>
      <c r="B21" s="52" t="s">
        <v>84</v>
      </c>
      <c r="C21" s="82">
        <f>C22+C27+C33+C43+C45</f>
        <v>254125</v>
      </c>
      <c r="D21" s="82">
        <f>D22+D27+D33+D43+D45</f>
        <v>261365</v>
      </c>
      <c r="E21" s="82">
        <f>E22+E27+E33+E43+E45</f>
        <v>260604.94000000003</v>
      </c>
      <c r="F21" s="81">
        <f>(E21*100)/D21</f>
        <v>99.709195952021119</v>
      </c>
    </row>
    <row r="22" spans="1:6" x14ac:dyDescent="0.2">
      <c r="A22" s="53" t="s">
        <v>85</v>
      </c>
      <c r="B22" s="54" t="s">
        <v>86</v>
      </c>
      <c r="C22" s="83">
        <f>C23+C24+C25+C26</f>
        <v>42250</v>
      </c>
      <c r="D22" s="83">
        <f>D23+D24+D25+D26</f>
        <v>43410</v>
      </c>
      <c r="E22" s="83">
        <f>E23+E24+E25+E26</f>
        <v>43255.590000000004</v>
      </c>
      <c r="F22" s="83">
        <f>(E22*100)/D22</f>
        <v>99.644298548721494</v>
      </c>
    </row>
    <row r="23" spans="1:6" x14ac:dyDescent="0.2">
      <c r="A23" s="55" t="s">
        <v>87</v>
      </c>
      <c r="B23" s="56" t="s">
        <v>88</v>
      </c>
      <c r="C23" s="84">
        <v>7600</v>
      </c>
      <c r="D23" s="84">
        <v>8360</v>
      </c>
      <c r="E23" s="84">
        <v>8355.4</v>
      </c>
      <c r="F23" s="84"/>
    </row>
    <row r="24" spans="1:6" ht="25.5" x14ac:dyDescent="0.2">
      <c r="A24" s="55" t="s">
        <v>89</v>
      </c>
      <c r="B24" s="56" t="s">
        <v>90</v>
      </c>
      <c r="C24" s="84">
        <v>33300</v>
      </c>
      <c r="D24" s="84">
        <v>33700</v>
      </c>
      <c r="E24" s="84">
        <v>33699.64</v>
      </c>
      <c r="F24" s="84"/>
    </row>
    <row r="25" spans="1:6" x14ac:dyDescent="0.2">
      <c r="A25" s="55" t="s">
        <v>91</v>
      </c>
      <c r="B25" s="56" t="s">
        <v>92</v>
      </c>
      <c r="C25" s="84">
        <v>350</v>
      </c>
      <c r="D25" s="84">
        <v>350</v>
      </c>
      <c r="E25" s="84">
        <v>256</v>
      </c>
      <c r="F25" s="84"/>
    </row>
    <row r="26" spans="1:6" x14ac:dyDescent="0.2">
      <c r="A26" s="55" t="s">
        <v>93</v>
      </c>
      <c r="B26" s="56" t="s">
        <v>94</v>
      </c>
      <c r="C26" s="84">
        <v>1000</v>
      </c>
      <c r="D26" s="84">
        <v>1000</v>
      </c>
      <c r="E26" s="84">
        <v>944.55</v>
      </c>
      <c r="F26" s="84"/>
    </row>
    <row r="27" spans="1:6" x14ac:dyDescent="0.2">
      <c r="A27" s="53" t="s">
        <v>95</v>
      </c>
      <c r="B27" s="54" t="s">
        <v>96</v>
      </c>
      <c r="C27" s="83">
        <f>C28+C29+C30+C31+C32</f>
        <v>21380</v>
      </c>
      <c r="D27" s="83">
        <f>D28+D29+D30+D31+D32</f>
        <v>25855</v>
      </c>
      <c r="E27" s="83">
        <f>E28+E29+E30+E31+E32</f>
        <v>25675.390000000003</v>
      </c>
      <c r="F27" s="83">
        <f>(E27*100)/D27</f>
        <v>99.305318120286216</v>
      </c>
    </row>
    <row r="28" spans="1:6" x14ac:dyDescent="0.2">
      <c r="A28" s="55" t="s">
        <v>97</v>
      </c>
      <c r="B28" s="56" t="s">
        <v>98</v>
      </c>
      <c r="C28" s="84">
        <v>11800</v>
      </c>
      <c r="D28" s="84">
        <v>16050</v>
      </c>
      <c r="E28" s="84">
        <v>16048.11</v>
      </c>
      <c r="F28" s="84"/>
    </row>
    <row r="29" spans="1:6" x14ac:dyDescent="0.2">
      <c r="A29" s="55" t="s">
        <v>99</v>
      </c>
      <c r="B29" s="56" t="s">
        <v>100</v>
      </c>
      <c r="C29" s="84">
        <v>3130</v>
      </c>
      <c r="D29" s="84">
        <v>3655</v>
      </c>
      <c r="E29" s="84">
        <v>3567.16</v>
      </c>
      <c r="F29" s="84"/>
    </row>
    <row r="30" spans="1:6" x14ac:dyDescent="0.2">
      <c r="A30" s="55" t="s">
        <v>101</v>
      </c>
      <c r="B30" s="56" t="s">
        <v>102</v>
      </c>
      <c r="C30" s="84">
        <v>5500</v>
      </c>
      <c r="D30" s="84">
        <v>5000</v>
      </c>
      <c r="E30" s="84">
        <v>4991.38</v>
      </c>
      <c r="F30" s="84"/>
    </row>
    <row r="31" spans="1:6" x14ac:dyDescent="0.2">
      <c r="A31" s="55" t="s">
        <v>103</v>
      </c>
      <c r="B31" s="56" t="s">
        <v>104</v>
      </c>
      <c r="C31" s="84">
        <v>800</v>
      </c>
      <c r="D31" s="84">
        <v>1150</v>
      </c>
      <c r="E31" s="84">
        <v>1068.74</v>
      </c>
      <c r="F31" s="84"/>
    </row>
    <row r="32" spans="1:6" x14ac:dyDescent="0.2">
      <c r="A32" s="55" t="s">
        <v>105</v>
      </c>
      <c r="B32" s="56" t="s">
        <v>106</v>
      </c>
      <c r="C32" s="84">
        <v>150</v>
      </c>
      <c r="D32" s="84">
        <v>0</v>
      </c>
      <c r="E32" s="84">
        <v>0</v>
      </c>
      <c r="F32" s="84"/>
    </row>
    <row r="33" spans="1:6" x14ac:dyDescent="0.2">
      <c r="A33" s="53" t="s">
        <v>107</v>
      </c>
      <c r="B33" s="54" t="s">
        <v>108</v>
      </c>
      <c r="C33" s="83">
        <f>C34+C35+C36+C37+C38+C39+C40+C41+C42</f>
        <v>186445</v>
      </c>
      <c r="D33" s="83">
        <f>D34+D35+D36+D37+D38+D39+D40+D41+D42</f>
        <v>188980</v>
      </c>
      <c r="E33" s="83">
        <f>E34+E35+E36+E37+E38+E39+E40+E41+E42</f>
        <v>188830.92</v>
      </c>
      <c r="F33" s="83">
        <f>(E33*100)/D33</f>
        <v>99.921113345327541</v>
      </c>
    </row>
    <row r="34" spans="1:6" x14ac:dyDescent="0.2">
      <c r="A34" s="55" t="s">
        <v>109</v>
      </c>
      <c r="B34" s="56" t="s">
        <v>110</v>
      </c>
      <c r="C34" s="84">
        <v>10900</v>
      </c>
      <c r="D34" s="84">
        <v>11100</v>
      </c>
      <c r="E34" s="84">
        <v>11088.26</v>
      </c>
      <c r="F34" s="84"/>
    </row>
    <row r="35" spans="1:6" x14ac:dyDescent="0.2">
      <c r="A35" s="55" t="s">
        <v>111</v>
      </c>
      <c r="B35" s="56" t="s">
        <v>112</v>
      </c>
      <c r="C35" s="84">
        <v>5000</v>
      </c>
      <c r="D35" s="84">
        <v>9400</v>
      </c>
      <c r="E35" s="84">
        <v>9356.5</v>
      </c>
      <c r="F35" s="84"/>
    </row>
    <row r="36" spans="1:6" x14ac:dyDescent="0.2">
      <c r="A36" s="55" t="s">
        <v>113</v>
      </c>
      <c r="B36" s="56" t="s">
        <v>114</v>
      </c>
      <c r="C36" s="84">
        <v>0</v>
      </c>
      <c r="D36" s="84">
        <v>0</v>
      </c>
      <c r="E36" s="84">
        <v>0</v>
      </c>
      <c r="F36" s="84"/>
    </row>
    <row r="37" spans="1:6" x14ac:dyDescent="0.2">
      <c r="A37" s="55" t="s">
        <v>115</v>
      </c>
      <c r="B37" s="56" t="s">
        <v>116</v>
      </c>
      <c r="C37" s="84">
        <v>2400</v>
      </c>
      <c r="D37" s="84">
        <v>2400</v>
      </c>
      <c r="E37" s="84">
        <v>2327.33</v>
      </c>
      <c r="F37" s="84"/>
    </row>
    <row r="38" spans="1:6" x14ac:dyDescent="0.2">
      <c r="A38" s="55" t="s">
        <v>117</v>
      </c>
      <c r="B38" s="56" t="s">
        <v>118</v>
      </c>
      <c r="C38" s="84">
        <v>8500</v>
      </c>
      <c r="D38" s="84">
        <v>8900</v>
      </c>
      <c r="E38" s="84">
        <v>8886.9599999999991</v>
      </c>
      <c r="F38" s="84"/>
    </row>
    <row r="39" spans="1:6" x14ac:dyDescent="0.2">
      <c r="A39" s="55" t="s">
        <v>119</v>
      </c>
      <c r="B39" s="56" t="s">
        <v>120</v>
      </c>
      <c r="C39" s="84">
        <v>500</v>
      </c>
      <c r="D39" s="84">
        <v>275</v>
      </c>
      <c r="E39" s="84">
        <v>275</v>
      </c>
      <c r="F39" s="84"/>
    </row>
    <row r="40" spans="1:6" x14ac:dyDescent="0.2">
      <c r="A40" s="55" t="s">
        <v>121</v>
      </c>
      <c r="B40" s="56" t="s">
        <v>122</v>
      </c>
      <c r="C40" s="84">
        <v>158250</v>
      </c>
      <c r="D40" s="84">
        <v>156010</v>
      </c>
      <c r="E40" s="84">
        <v>156010</v>
      </c>
      <c r="F40" s="84"/>
    </row>
    <row r="41" spans="1:6" x14ac:dyDescent="0.2">
      <c r="A41" s="55" t="s">
        <v>123</v>
      </c>
      <c r="B41" s="56" t="s">
        <v>124</v>
      </c>
      <c r="C41" s="84">
        <v>25</v>
      </c>
      <c r="D41" s="84">
        <v>25</v>
      </c>
      <c r="E41" s="84">
        <v>19.920000000000002</v>
      </c>
      <c r="F41" s="84"/>
    </row>
    <row r="42" spans="1:6" x14ac:dyDescent="0.2">
      <c r="A42" s="55" t="s">
        <v>125</v>
      </c>
      <c r="B42" s="56" t="s">
        <v>126</v>
      </c>
      <c r="C42" s="84">
        <v>870</v>
      </c>
      <c r="D42" s="84">
        <v>870</v>
      </c>
      <c r="E42" s="84">
        <v>866.95</v>
      </c>
      <c r="F42" s="84"/>
    </row>
    <row r="43" spans="1:6" x14ac:dyDescent="0.2">
      <c r="A43" s="53" t="s">
        <v>127</v>
      </c>
      <c r="B43" s="54" t="s">
        <v>128</v>
      </c>
      <c r="C43" s="83">
        <f>C44</f>
        <v>500</v>
      </c>
      <c r="D43" s="83">
        <f>D44</f>
        <v>500</v>
      </c>
      <c r="E43" s="83">
        <f>E44</f>
        <v>243.16</v>
      </c>
      <c r="F43" s="83">
        <f>(E43*100)/D43</f>
        <v>48.631999999999998</v>
      </c>
    </row>
    <row r="44" spans="1:6" ht="25.5" x14ac:dyDescent="0.2">
      <c r="A44" s="55" t="s">
        <v>129</v>
      </c>
      <c r="B44" s="56" t="s">
        <v>130</v>
      </c>
      <c r="C44" s="84">
        <v>500</v>
      </c>
      <c r="D44" s="84">
        <v>500</v>
      </c>
      <c r="E44" s="84">
        <v>243.16</v>
      </c>
      <c r="F44" s="84"/>
    </row>
    <row r="45" spans="1:6" x14ac:dyDescent="0.2">
      <c r="A45" s="53" t="s">
        <v>131</v>
      </c>
      <c r="B45" s="54" t="s">
        <v>132</v>
      </c>
      <c r="C45" s="83">
        <f>C46+C47+C48+C49</f>
        <v>3550</v>
      </c>
      <c r="D45" s="83">
        <f>D46+D47+D48+D49</f>
        <v>2620</v>
      </c>
      <c r="E45" s="83">
        <f>E46+E47+E48+E49</f>
        <v>2599.88</v>
      </c>
      <c r="F45" s="83">
        <f>(E45*100)/D45</f>
        <v>99.232061068702293</v>
      </c>
    </row>
    <row r="46" spans="1:6" x14ac:dyDescent="0.2">
      <c r="A46" s="55" t="s">
        <v>133</v>
      </c>
      <c r="B46" s="56" t="s">
        <v>134</v>
      </c>
      <c r="C46" s="84">
        <v>1850</v>
      </c>
      <c r="D46" s="84">
        <v>1370</v>
      </c>
      <c r="E46" s="84">
        <v>1366.66</v>
      </c>
      <c r="F46" s="84"/>
    </row>
    <row r="47" spans="1:6" x14ac:dyDescent="0.2">
      <c r="A47" s="55" t="s">
        <v>135</v>
      </c>
      <c r="B47" s="56" t="s">
        <v>136</v>
      </c>
      <c r="C47" s="84">
        <v>500</v>
      </c>
      <c r="D47" s="84">
        <v>200</v>
      </c>
      <c r="E47" s="84">
        <v>200</v>
      </c>
      <c r="F47" s="84"/>
    </row>
    <row r="48" spans="1:6" x14ac:dyDescent="0.2">
      <c r="A48" s="55" t="s">
        <v>137</v>
      </c>
      <c r="B48" s="56" t="s">
        <v>138</v>
      </c>
      <c r="C48" s="84">
        <v>200</v>
      </c>
      <c r="D48" s="84">
        <v>50</v>
      </c>
      <c r="E48" s="84">
        <v>41.46</v>
      </c>
      <c r="F48" s="84"/>
    </row>
    <row r="49" spans="1:6" x14ac:dyDescent="0.2">
      <c r="A49" s="55" t="s">
        <v>139</v>
      </c>
      <c r="B49" s="56" t="s">
        <v>132</v>
      </c>
      <c r="C49" s="84">
        <v>1000</v>
      </c>
      <c r="D49" s="84">
        <v>1000</v>
      </c>
      <c r="E49" s="84">
        <v>991.76</v>
      </c>
      <c r="F49" s="84"/>
    </row>
    <row r="50" spans="1:6" x14ac:dyDescent="0.2">
      <c r="A50" s="51" t="s">
        <v>140</v>
      </c>
      <c r="B50" s="52" t="s">
        <v>141</v>
      </c>
      <c r="C50" s="82">
        <f>C51+C53</f>
        <v>1108</v>
      </c>
      <c r="D50" s="82">
        <f>D51+D53</f>
        <v>1058</v>
      </c>
      <c r="E50" s="82">
        <f>E51+E53</f>
        <v>1025.3800000000001</v>
      </c>
      <c r="F50" s="81">
        <f>(E50*100)/D50</f>
        <v>96.916824196597346</v>
      </c>
    </row>
    <row r="51" spans="1:6" x14ac:dyDescent="0.2">
      <c r="A51" s="53" t="s">
        <v>142</v>
      </c>
      <c r="B51" s="54" t="s">
        <v>143</v>
      </c>
      <c r="C51" s="83">
        <f>C52</f>
        <v>508</v>
      </c>
      <c r="D51" s="83">
        <f>D52</f>
        <v>458</v>
      </c>
      <c r="E51" s="83">
        <f>E52</f>
        <v>453.12</v>
      </c>
      <c r="F51" s="83">
        <f>(E51*100)/D51</f>
        <v>98.93449781659389</v>
      </c>
    </row>
    <row r="52" spans="1:6" ht="25.5" x14ac:dyDescent="0.2">
      <c r="A52" s="55" t="s">
        <v>144</v>
      </c>
      <c r="B52" s="56" t="s">
        <v>145</v>
      </c>
      <c r="C52" s="84">
        <v>508</v>
      </c>
      <c r="D52" s="84">
        <v>458</v>
      </c>
      <c r="E52" s="84">
        <v>453.12</v>
      </c>
      <c r="F52" s="84"/>
    </row>
    <row r="53" spans="1:6" x14ac:dyDescent="0.2">
      <c r="A53" s="53" t="s">
        <v>146</v>
      </c>
      <c r="B53" s="54" t="s">
        <v>147</v>
      </c>
      <c r="C53" s="83">
        <f>C54</f>
        <v>600</v>
      </c>
      <c r="D53" s="83">
        <f>D54</f>
        <v>600</v>
      </c>
      <c r="E53" s="83">
        <f>E54</f>
        <v>572.26</v>
      </c>
      <c r="F53" s="83">
        <f>(E53*100)/D53</f>
        <v>95.376666666666665</v>
      </c>
    </row>
    <row r="54" spans="1:6" x14ac:dyDescent="0.2">
      <c r="A54" s="55" t="s">
        <v>148</v>
      </c>
      <c r="B54" s="56" t="s">
        <v>149</v>
      </c>
      <c r="C54" s="84">
        <v>600</v>
      </c>
      <c r="D54" s="84">
        <v>600</v>
      </c>
      <c r="E54" s="84">
        <v>572.26</v>
      </c>
      <c r="F54" s="84"/>
    </row>
    <row r="55" spans="1:6" x14ac:dyDescent="0.2">
      <c r="A55" s="49" t="s">
        <v>150</v>
      </c>
      <c r="B55" s="50" t="s">
        <v>151</v>
      </c>
      <c r="C55" s="80">
        <f>C56+C61</f>
        <v>41180</v>
      </c>
      <c r="D55" s="80">
        <f>D56+D61</f>
        <v>41190</v>
      </c>
      <c r="E55" s="80">
        <f>E56+E61</f>
        <v>41173.279999999999</v>
      </c>
      <c r="F55" s="81">
        <f>(E55*100)/D55</f>
        <v>99.959407623209515</v>
      </c>
    </row>
    <row r="56" spans="1:6" x14ac:dyDescent="0.2">
      <c r="A56" s="51" t="s">
        <v>152</v>
      </c>
      <c r="B56" s="52" t="s">
        <v>153</v>
      </c>
      <c r="C56" s="82">
        <f>C57+C59</f>
        <v>10180</v>
      </c>
      <c r="D56" s="82">
        <f>D57+D59</f>
        <v>9980</v>
      </c>
      <c r="E56" s="82">
        <f>E57+E59</f>
        <v>9964.68</v>
      </c>
      <c r="F56" s="81">
        <f>(E56*100)/D56</f>
        <v>99.846492985971949</v>
      </c>
    </row>
    <row r="57" spans="1:6" x14ac:dyDescent="0.2">
      <c r="A57" s="53" t="s">
        <v>154</v>
      </c>
      <c r="B57" s="54" t="s">
        <v>155</v>
      </c>
      <c r="C57" s="83">
        <f>C58</f>
        <v>800</v>
      </c>
      <c r="D57" s="83">
        <f>D58</f>
        <v>600</v>
      </c>
      <c r="E57" s="83">
        <f>E58</f>
        <v>600</v>
      </c>
      <c r="F57" s="83">
        <f>(E57*100)/D57</f>
        <v>100</v>
      </c>
    </row>
    <row r="58" spans="1:6" x14ac:dyDescent="0.2">
      <c r="A58" s="55" t="s">
        <v>156</v>
      </c>
      <c r="B58" s="56" t="s">
        <v>157</v>
      </c>
      <c r="C58" s="84">
        <v>800</v>
      </c>
      <c r="D58" s="84">
        <v>600</v>
      </c>
      <c r="E58" s="84">
        <v>600</v>
      </c>
      <c r="F58" s="84"/>
    </row>
    <row r="59" spans="1:6" x14ac:dyDescent="0.2">
      <c r="A59" s="53" t="s">
        <v>158</v>
      </c>
      <c r="B59" s="54" t="s">
        <v>159</v>
      </c>
      <c r="C59" s="83">
        <f>C60</f>
        <v>9380</v>
      </c>
      <c r="D59" s="83">
        <f>D60</f>
        <v>9380</v>
      </c>
      <c r="E59" s="83">
        <f>E60</f>
        <v>9364.68</v>
      </c>
      <c r="F59" s="83">
        <f>(E59*100)/D59</f>
        <v>99.836673773987201</v>
      </c>
    </row>
    <row r="60" spans="1:6" x14ac:dyDescent="0.2">
      <c r="A60" s="55" t="s">
        <v>160</v>
      </c>
      <c r="B60" s="56" t="s">
        <v>161</v>
      </c>
      <c r="C60" s="84">
        <v>9380</v>
      </c>
      <c r="D60" s="84">
        <v>9380</v>
      </c>
      <c r="E60" s="84">
        <v>9364.68</v>
      </c>
      <c r="F60" s="84"/>
    </row>
    <row r="61" spans="1:6" x14ac:dyDescent="0.2">
      <c r="A61" s="51" t="s">
        <v>162</v>
      </c>
      <c r="B61" s="52" t="s">
        <v>163</v>
      </c>
      <c r="C61" s="82">
        <f t="shared" ref="C61:E62" si="0">C62</f>
        <v>31000</v>
      </c>
      <c r="D61" s="82">
        <f t="shared" si="0"/>
        <v>31210</v>
      </c>
      <c r="E61" s="82">
        <f t="shared" si="0"/>
        <v>31208.6</v>
      </c>
      <c r="F61" s="81">
        <f>(E61*100)/D61</f>
        <v>99.995514258250566</v>
      </c>
    </row>
    <row r="62" spans="1:6" ht="25.5" x14ac:dyDescent="0.2">
      <c r="A62" s="53" t="s">
        <v>164</v>
      </c>
      <c r="B62" s="54" t="s">
        <v>165</v>
      </c>
      <c r="C62" s="83">
        <f t="shared" si="0"/>
        <v>31000</v>
      </c>
      <c r="D62" s="83">
        <f t="shared" si="0"/>
        <v>31210</v>
      </c>
      <c r="E62" s="83">
        <f t="shared" si="0"/>
        <v>31208.6</v>
      </c>
      <c r="F62" s="83">
        <f>(E62*100)/D62</f>
        <v>99.995514258250566</v>
      </c>
    </row>
    <row r="63" spans="1:6" x14ac:dyDescent="0.2">
      <c r="A63" s="55" t="s">
        <v>166</v>
      </c>
      <c r="B63" s="56" t="s">
        <v>165</v>
      </c>
      <c r="C63" s="84">
        <v>31000</v>
      </c>
      <c r="D63" s="84">
        <v>31210</v>
      </c>
      <c r="E63" s="84">
        <v>31208.6</v>
      </c>
      <c r="F63" s="84"/>
    </row>
    <row r="64" spans="1:6" x14ac:dyDescent="0.2">
      <c r="A64" s="49" t="s">
        <v>50</v>
      </c>
      <c r="B64" s="50" t="s">
        <v>51</v>
      </c>
      <c r="C64" s="80">
        <f t="shared" ref="C64:E65" si="1">C65</f>
        <v>2425727</v>
      </c>
      <c r="D64" s="80">
        <f t="shared" si="1"/>
        <v>2435022</v>
      </c>
      <c r="E64" s="80">
        <f t="shared" si="1"/>
        <v>2434205.0599999996</v>
      </c>
      <c r="F64" s="81">
        <f>(E64*100)/D64</f>
        <v>99.966450405786887</v>
      </c>
    </row>
    <row r="65" spans="1:6" x14ac:dyDescent="0.2">
      <c r="A65" s="51" t="s">
        <v>58</v>
      </c>
      <c r="B65" s="52" t="s">
        <v>59</v>
      </c>
      <c r="C65" s="82">
        <f t="shared" si="1"/>
        <v>2425727</v>
      </c>
      <c r="D65" s="82">
        <f t="shared" si="1"/>
        <v>2435022</v>
      </c>
      <c r="E65" s="82">
        <f t="shared" si="1"/>
        <v>2434205.0599999996</v>
      </c>
      <c r="F65" s="81">
        <f>(E65*100)/D65</f>
        <v>99.966450405786887</v>
      </c>
    </row>
    <row r="66" spans="1:6" ht="25.5" x14ac:dyDescent="0.2">
      <c r="A66" s="53" t="s">
        <v>60</v>
      </c>
      <c r="B66" s="54" t="s">
        <v>61</v>
      </c>
      <c r="C66" s="83">
        <f>C67+C68</f>
        <v>2425727</v>
      </c>
      <c r="D66" s="83">
        <f>D67+D68</f>
        <v>2435022</v>
      </c>
      <c r="E66" s="83">
        <f>E67+E68</f>
        <v>2434205.0599999996</v>
      </c>
      <c r="F66" s="83">
        <f>(E66*100)/D66</f>
        <v>99.966450405786887</v>
      </c>
    </row>
    <row r="67" spans="1:6" x14ac:dyDescent="0.2">
      <c r="A67" s="55" t="s">
        <v>62</v>
      </c>
      <c r="B67" s="56" t="s">
        <v>63</v>
      </c>
      <c r="C67" s="84">
        <v>2384547</v>
      </c>
      <c r="D67" s="84">
        <v>2393832</v>
      </c>
      <c r="E67" s="84">
        <v>2393031.7799999998</v>
      </c>
      <c r="F67" s="84"/>
    </row>
    <row r="68" spans="1:6" ht="25.5" x14ac:dyDescent="0.2">
      <c r="A68" s="55" t="s">
        <v>64</v>
      </c>
      <c r="B68" s="56" t="s">
        <v>65</v>
      </c>
      <c r="C68" s="84">
        <v>41180</v>
      </c>
      <c r="D68" s="84">
        <v>41190</v>
      </c>
      <c r="E68" s="84">
        <v>41173.279999999999</v>
      </c>
      <c r="F68" s="84"/>
    </row>
    <row r="69" spans="1:6" x14ac:dyDescent="0.2">
      <c r="A69" s="48" t="s">
        <v>177</v>
      </c>
      <c r="B69" s="48" t="s">
        <v>184</v>
      </c>
      <c r="C69" s="78"/>
      <c r="D69" s="78"/>
      <c r="E69" s="78"/>
      <c r="F69" s="79" t="e">
        <f>(E69*100)/D69</f>
        <v>#DIV/0!</v>
      </c>
    </row>
    <row r="70" spans="1:6" x14ac:dyDescent="0.2">
      <c r="A70" s="49" t="s">
        <v>66</v>
      </c>
      <c r="B70" s="50" t="s">
        <v>67</v>
      </c>
      <c r="C70" s="80">
        <f t="shared" ref="C70:E72" si="2">C71</f>
        <v>1000</v>
      </c>
      <c r="D70" s="80">
        <f t="shared" si="2"/>
        <v>1000</v>
      </c>
      <c r="E70" s="80">
        <f t="shared" si="2"/>
        <v>534.29999999999995</v>
      </c>
      <c r="F70" s="81">
        <f>(E70*100)/D70</f>
        <v>53.43</v>
      </c>
    </row>
    <row r="71" spans="1:6" x14ac:dyDescent="0.2">
      <c r="A71" s="51" t="s">
        <v>83</v>
      </c>
      <c r="B71" s="52" t="s">
        <v>84</v>
      </c>
      <c r="C71" s="82">
        <f t="shared" si="2"/>
        <v>1000</v>
      </c>
      <c r="D71" s="82">
        <f t="shared" si="2"/>
        <v>1000</v>
      </c>
      <c r="E71" s="82">
        <f t="shared" si="2"/>
        <v>534.29999999999995</v>
      </c>
      <c r="F71" s="81">
        <f>(E71*100)/D71</f>
        <v>53.43</v>
      </c>
    </row>
    <row r="72" spans="1:6" x14ac:dyDescent="0.2">
      <c r="A72" s="53" t="s">
        <v>95</v>
      </c>
      <c r="B72" s="54" t="s">
        <v>96</v>
      </c>
      <c r="C72" s="83">
        <f t="shared" si="2"/>
        <v>1000</v>
      </c>
      <c r="D72" s="83">
        <f t="shared" si="2"/>
        <v>1000</v>
      </c>
      <c r="E72" s="83">
        <f t="shared" si="2"/>
        <v>534.29999999999995</v>
      </c>
      <c r="F72" s="83">
        <f>(E72*100)/D72</f>
        <v>53.43</v>
      </c>
    </row>
    <row r="73" spans="1:6" x14ac:dyDescent="0.2">
      <c r="A73" s="55" t="s">
        <v>97</v>
      </c>
      <c r="B73" s="56" t="s">
        <v>98</v>
      </c>
      <c r="C73" s="84">
        <v>1000</v>
      </c>
      <c r="D73" s="84">
        <v>1000</v>
      </c>
      <c r="E73" s="84">
        <v>534.29999999999995</v>
      </c>
      <c r="F73" s="84"/>
    </row>
    <row r="74" spans="1:6" x14ac:dyDescent="0.2">
      <c r="A74" s="49" t="s">
        <v>50</v>
      </c>
      <c r="B74" s="50" t="s">
        <v>51</v>
      </c>
      <c r="C74" s="80">
        <f t="shared" ref="C74:E76" si="3">C75</f>
        <v>1000</v>
      </c>
      <c r="D74" s="80">
        <f t="shared" si="3"/>
        <v>1000</v>
      </c>
      <c r="E74" s="80">
        <f t="shared" si="3"/>
        <v>533</v>
      </c>
      <c r="F74" s="81">
        <f>(E74*100)/D74</f>
        <v>53.3</v>
      </c>
    </row>
    <row r="75" spans="1:6" x14ac:dyDescent="0.2">
      <c r="A75" s="51" t="s">
        <v>52</v>
      </c>
      <c r="B75" s="52" t="s">
        <v>53</v>
      </c>
      <c r="C75" s="82">
        <f t="shared" si="3"/>
        <v>1000</v>
      </c>
      <c r="D75" s="82">
        <f t="shared" si="3"/>
        <v>1000</v>
      </c>
      <c r="E75" s="82">
        <f t="shared" si="3"/>
        <v>533</v>
      </c>
      <c r="F75" s="81">
        <f>(E75*100)/D75</f>
        <v>53.3</v>
      </c>
    </row>
    <row r="76" spans="1:6" x14ac:dyDescent="0.2">
      <c r="A76" s="53" t="s">
        <v>54</v>
      </c>
      <c r="B76" s="54" t="s">
        <v>55</v>
      </c>
      <c r="C76" s="83">
        <f t="shared" si="3"/>
        <v>1000</v>
      </c>
      <c r="D76" s="83">
        <f t="shared" si="3"/>
        <v>1000</v>
      </c>
      <c r="E76" s="83">
        <f t="shared" si="3"/>
        <v>533</v>
      </c>
      <c r="F76" s="83">
        <f>(E76*100)/D76</f>
        <v>53.3</v>
      </c>
    </row>
    <row r="77" spans="1:6" x14ac:dyDescent="0.2">
      <c r="A77" s="55" t="s">
        <v>56</v>
      </c>
      <c r="B77" s="56" t="s">
        <v>57</v>
      </c>
      <c r="C77" s="84">
        <v>1000</v>
      </c>
      <c r="D77" s="84">
        <v>1000</v>
      </c>
      <c r="E77" s="84">
        <v>533</v>
      </c>
      <c r="F77" s="84"/>
    </row>
    <row r="78" spans="1:6" x14ac:dyDescent="0.2">
      <c r="A78" s="48" t="s">
        <v>68</v>
      </c>
      <c r="B78" s="48" t="s">
        <v>185</v>
      </c>
      <c r="C78" s="78"/>
      <c r="D78" s="78"/>
      <c r="E78" s="78"/>
      <c r="F78" s="79" t="e">
        <f>(E78*100)/D78</f>
        <v>#DIV/0!</v>
      </c>
    </row>
    <row r="79" spans="1:6" x14ac:dyDescent="0.2">
      <c r="A79" s="49" t="s">
        <v>50</v>
      </c>
      <c r="B79" s="50" t="s">
        <v>51</v>
      </c>
      <c r="C79" s="80">
        <f t="shared" ref="C79:E81" si="4">C80</f>
        <v>0</v>
      </c>
      <c r="D79" s="80">
        <f t="shared" si="4"/>
        <v>0</v>
      </c>
      <c r="E79" s="80">
        <f t="shared" si="4"/>
        <v>0</v>
      </c>
      <c r="F79" s="81" t="e">
        <f>(E79*100)/D79</f>
        <v>#DIV/0!</v>
      </c>
    </row>
    <row r="80" spans="1:6" x14ac:dyDescent="0.2">
      <c r="A80" s="51" t="s">
        <v>187</v>
      </c>
      <c r="B80" s="52" t="s">
        <v>188</v>
      </c>
      <c r="C80" s="82">
        <f t="shared" si="4"/>
        <v>0</v>
      </c>
      <c r="D80" s="82">
        <f t="shared" si="4"/>
        <v>0</v>
      </c>
      <c r="E80" s="82">
        <f t="shared" si="4"/>
        <v>0</v>
      </c>
      <c r="F80" s="81" t="e">
        <f>(E80*100)/D80</f>
        <v>#DIV/0!</v>
      </c>
    </row>
    <row r="81" spans="1:6" x14ac:dyDescent="0.2">
      <c r="A81" s="53" t="s">
        <v>189</v>
      </c>
      <c r="B81" s="54" t="s">
        <v>190</v>
      </c>
      <c r="C81" s="83">
        <f t="shared" si="4"/>
        <v>0</v>
      </c>
      <c r="D81" s="83">
        <f t="shared" si="4"/>
        <v>0</v>
      </c>
      <c r="E81" s="83">
        <f t="shared" si="4"/>
        <v>0</v>
      </c>
      <c r="F81" s="83" t="e">
        <f>(E81*100)/D81</f>
        <v>#DIV/0!</v>
      </c>
    </row>
    <row r="82" spans="1:6" x14ac:dyDescent="0.2">
      <c r="A82" s="55" t="s">
        <v>191</v>
      </c>
      <c r="B82" s="56" t="s">
        <v>192</v>
      </c>
      <c r="C82" s="84">
        <v>0</v>
      </c>
      <c r="D82" s="84">
        <v>0</v>
      </c>
      <c r="E82" s="84">
        <v>0</v>
      </c>
      <c r="F82" s="84"/>
    </row>
    <row r="83" spans="1:6" x14ac:dyDescent="0.2">
      <c r="A83" s="48" t="s">
        <v>178</v>
      </c>
      <c r="B83" s="48" t="s">
        <v>186</v>
      </c>
      <c r="C83" s="78"/>
      <c r="D83" s="78"/>
      <c r="E83" s="78"/>
      <c r="F83" s="79" t="e">
        <f>(E83*100)/D83</f>
        <v>#DIV/0!</v>
      </c>
    </row>
    <row r="84" spans="1:6" s="57" customFormat="1" x14ac:dyDescent="0.2"/>
    <row r="85" spans="1:6" s="57" customFormat="1" x14ac:dyDescent="0.2"/>
    <row r="86" spans="1:6" s="57" customFormat="1" x14ac:dyDescent="0.2"/>
    <row r="87" spans="1:6" s="57" customFormat="1" x14ac:dyDescent="0.2"/>
    <row r="88" spans="1:6" s="57" customFormat="1" x14ac:dyDescent="0.2"/>
    <row r="89" spans="1:6" s="57" customFormat="1" x14ac:dyDescent="0.2"/>
    <row r="90" spans="1:6" s="57" customFormat="1" x14ac:dyDescent="0.2"/>
    <row r="91" spans="1:6" s="57" customFormat="1" x14ac:dyDescent="0.2"/>
    <row r="92" spans="1:6" s="57" customFormat="1" x14ac:dyDescent="0.2"/>
    <row r="93" spans="1:6" s="57" customFormat="1" x14ac:dyDescent="0.2"/>
    <row r="94" spans="1:6" s="57" customFormat="1" x14ac:dyDescent="0.2"/>
    <row r="95" spans="1:6" s="57" customFormat="1" x14ac:dyDescent="0.2"/>
    <row r="96" spans="1:6" s="57" customFormat="1" x14ac:dyDescent="0.2"/>
    <row r="97" s="57" customFormat="1" x14ac:dyDescent="0.2"/>
    <row r="98" s="57" customFormat="1" x14ac:dyDescent="0.2"/>
    <row r="99" s="57" customFormat="1" x14ac:dyDescent="0.2"/>
    <row r="100" s="57" customFormat="1" x14ac:dyDescent="0.2"/>
    <row r="101" s="57" customFormat="1" x14ac:dyDescent="0.2"/>
    <row r="102" s="57" customFormat="1" x14ac:dyDescent="0.2"/>
    <row r="103" s="57" customFormat="1" x14ac:dyDescent="0.2"/>
    <row r="104" s="57" customFormat="1" x14ac:dyDescent="0.2"/>
    <row r="105" s="57" customFormat="1" x14ac:dyDescent="0.2"/>
    <row r="106" s="57" customFormat="1" x14ac:dyDescent="0.2"/>
    <row r="107" s="57" customFormat="1" x14ac:dyDescent="0.2"/>
    <row r="108" s="57" customFormat="1" x14ac:dyDescent="0.2"/>
    <row r="109" s="57" customFormat="1" x14ac:dyDescent="0.2"/>
    <row r="110" s="57" customFormat="1" x14ac:dyDescent="0.2"/>
    <row r="111" s="57" customFormat="1" x14ac:dyDescent="0.2"/>
    <row r="112" s="57" customFormat="1" x14ac:dyDescent="0.2"/>
    <row r="113" s="57" customFormat="1" x14ac:dyDescent="0.2"/>
    <row r="114" s="57" customFormat="1" x14ac:dyDescent="0.2"/>
    <row r="115" s="57" customFormat="1" x14ac:dyDescent="0.2"/>
    <row r="116" s="57" customFormat="1" x14ac:dyDescent="0.2"/>
    <row r="117" s="57" customFormat="1" x14ac:dyDescent="0.2"/>
    <row r="118" s="57" customFormat="1" x14ac:dyDescent="0.2"/>
    <row r="119" s="57" customFormat="1" x14ac:dyDescent="0.2"/>
    <row r="120" s="57" customFormat="1" x14ac:dyDescent="0.2"/>
    <row r="121" s="57" customFormat="1" x14ac:dyDescent="0.2"/>
    <row r="122" s="57" customFormat="1" x14ac:dyDescent="0.2"/>
    <row r="123" s="57" customFormat="1" x14ac:dyDescent="0.2"/>
    <row r="124" s="57" customFormat="1" x14ac:dyDescent="0.2"/>
    <row r="125" s="57" customFormat="1" x14ac:dyDescent="0.2"/>
    <row r="126" s="57" customFormat="1" x14ac:dyDescent="0.2"/>
    <row r="127" s="57" customFormat="1" x14ac:dyDescent="0.2"/>
    <row r="128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="57" customFormat="1" x14ac:dyDescent="0.2"/>
    <row r="1202" s="57" customFormat="1" x14ac:dyDescent="0.2"/>
    <row r="1203" s="57" customFormat="1" x14ac:dyDescent="0.2"/>
    <row r="1204" s="57" customFormat="1" x14ac:dyDescent="0.2"/>
    <row r="1205" s="57" customFormat="1" x14ac:dyDescent="0.2"/>
    <row r="1206" s="57" customFormat="1" x14ac:dyDescent="0.2"/>
    <row r="1207" s="57" customFormat="1" x14ac:dyDescent="0.2"/>
    <row r="1208" s="57" customFormat="1" x14ac:dyDescent="0.2"/>
    <row r="1209" s="57" customFormat="1" x14ac:dyDescent="0.2"/>
    <row r="1210" s="57" customFormat="1" x14ac:dyDescent="0.2"/>
    <row r="1211" s="57" customFormat="1" x14ac:dyDescent="0.2"/>
    <row r="1212" s="57" customFormat="1" x14ac:dyDescent="0.2"/>
    <row r="1213" s="57" customFormat="1" x14ac:dyDescent="0.2"/>
    <row r="1214" s="57" customFormat="1" x14ac:dyDescent="0.2"/>
    <row r="1215" s="57" customFormat="1" x14ac:dyDescent="0.2"/>
    <row r="1216" s="57" customFormat="1" x14ac:dyDescent="0.2"/>
    <row r="1217" spans="1:3" s="57" customFormat="1" x14ac:dyDescent="0.2"/>
    <row r="1218" spans="1:3" s="57" customFormat="1" x14ac:dyDescent="0.2"/>
    <row r="1219" spans="1:3" s="57" customFormat="1" x14ac:dyDescent="0.2"/>
    <row r="1220" spans="1:3" s="57" customFormat="1" x14ac:dyDescent="0.2"/>
    <row r="1221" spans="1:3" s="57" customFormat="1" x14ac:dyDescent="0.2"/>
    <row r="1222" spans="1:3" s="57" customFormat="1" x14ac:dyDescent="0.2"/>
    <row r="1223" spans="1:3" s="57" customFormat="1" x14ac:dyDescent="0.2"/>
    <row r="1224" spans="1:3" x14ac:dyDescent="0.2">
      <c r="A1224" s="57"/>
      <c r="B1224" s="57"/>
      <c r="C1224" s="57"/>
    </row>
    <row r="1225" spans="1:3" x14ac:dyDescent="0.2">
      <c r="A1225" s="57"/>
      <c r="B1225" s="57"/>
      <c r="C1225" s="57"/>
    </row>
    <row r="1226" spans="1:3" x14ac:dyDescent="0.2">
      <c r="A1226" s="57"/>
      <c r="B1226" s="57"/>
      <c r="C1226" s="57"/>
    </row>
    <row r="1227" spans="1:3" x14ac:dyDescent="0.2">
      <c r="A1227" s="57"/>
      <c r="B1227" s="57"/>
      <c r="C1227" s="57"/>
    </row>
    <row r="1228" spans="1:3" x14ac:dyDescent="0.2">
      <c r="A1228" s="57"/>
      <c r="B1228" s="57"/>
      <c r="C1228" s="57"/>
    </row>
    <row r="1229" spans="1:3" x14ac:dyDescent="0.2">
      <c r="A1229" s="57"/>
      <c r="B1229" s="57"/>
      <c r="C1229" s="57"/>
    </row>
    <row r="1230" spans="1:3" x14ac:dyDescent="0.2">
      <c r="A1230" s="57"/>
      <c r="B1230" s="57"/>
      <c r="C1230" s="57"/>
    </row>
    <row r="1231" spans="1:3" x14ac:dyDescent="0.2">
      <c r="A1231" s="57"/>
      <c r="B1231" s="57"/>
      <c r="C1231" s="57"/>
    </row>
    <row r="1232" spans="1:3" x14ac:dyDescent="0.2">
      <c r="A1232" s="57"/>
      <c r="B1232" s="57"/>
      <c r="C1232" s="57"/>
    </row>
    <row r="1233" spans="1:3" x14ac:dyDescent="0.2">
      <c r="A1233" s="57"/>
      <c r="B1233" s="57"/>
      <c r="C1233" s="57"/>
    </row>
    <row r="1234" spans="1:3" x14ac:dyDescent="0.2">
      <c r="A1234" s="57"/>
      <c r="B1234" s="57"/>
      <c r="C1234" s="57"/>
    </row>
    <row r="1235" spans="1:3" x14ac:dyDescent="0.2">
      <c r="A1235" s="57"/>
      <c r="B1235" s="57"/>
      <c r="C1235" s="57"/>
    </row>
    <row r="1236" spans="1:3" x14ac:dyDescent="0.2">
      <c r="A1236" s="57"/>
      <c r="B1236" s="57"/>
      <c r="C1236" s="57"/>
    </row>
    <row r="1237" spans="1:3" x14ac:dyDescent="0.2">
      <c r="A1237" s="57"/>
      <c r="B1237" s="57"/>
      <c r="C1237" s="57"/>
    </row>
    <row r="1238" spans="1:3" x14ac:dyDescent="0.2">
      <c r="A1238" s="57"/>
      <c r="B1238" s="57"/>
      <c r="C1238" s="57"/>
    </row>
    <row r="1239" spans="1:3" x14ac:dyDescent="0.2">
      <c r="A1239" s="57"/>
      <c r="B1239" s="57"/>
      <c r="C1239" s="57"/>
    </row>
    <row r="1240" spans="1:3" x14ac:dyDescent="0.2">
      <c r="A1240" s="57"/>
      <c r="B1240" s="57"/>
      <c r="C1240" s="57"/>
    </row>
    <row r="1241" spans="1:3" x14ac:dyDescent="0.2">
      <c r="A1241" s="57"/>
      <c r="B1241" s="57"/>
      <c r="C1241" s="57"/>
    </row>
    <row r="1242" spans="1:3" x14ac:dyDescent="0.2">
      <c r="A1242" s="57"/>
      <c r="B1242" s="57"/>
      <c r="C1242" s="57"/>
    </row>
    <row r="1243" spans="1:3" x14ac:dyDescent="0.2">
      <c r="A1243" s="57"/>
      <c r="B1243" s="57"/>
      <c r="C1243" s="57"/>
    </row>
    <row r="1244" spans="1:3" x14ac:dyDescent="0.2">
      <c r="A1244" s="57"/>
      <c r="B1244" s="57"/>
      <c r="C1244" s="57"/>
    </row>
    <row r="1245" spans="1:3" x14ac:dyDescent="0.2">
      <c r="A1245" s="57"/>
      <c r="B1245" s="57"/>
      <c r="C1245" s="57"/>
    </row>
    <row r="1246" spans="1:3" x14ac:dyDescent="0.2">
      <c r="A1246" s="57"/>
      <c r="B1246" s="57"/>
      <c r="C1246" s="57"/>
    </row>
    <row r="1247" spans="1:3" x14ac:dyDescent="0.2">
      <c r="A1247" s="57"/>
      <c r="B1247" s="57"/>
      <c r="C1247" s="57"/>
    </row>
    <row r="1248" spans="1:3" x14ac:dyDescent="0.2">
      <c r="A1248" s="57"/>
      <c r="B1248" s="57"/>
      <c r="C1248" s="57"/>
    </row>
    <row r="1249" spans="1:3" x14ac:dyDescent="0.2">
      <c r="A1249" s="57"/>
      <c r="B1249" s="57"/>
      <c r="C1249" s="57"/>
    </row>
    <row r="1250" spans="1:3" x14ac:dyDescent="0.2">
      <c r="A1250" s="57"/>
      <c r="B1250" s="57"/>
      <c r="C1250" s="57"/>
    </row>
    <row r="1251" spans="1:3" x14ac:dyDescent="0.2">
      <c r="A1251" s="57"/>
      <c r="B1251" s="57"/>
      <c r="C1251" s="57"/>
    </row>
    <row r="1252" spans="1:3" x14ac:dyDescent="0.2">
      <c r="A1252" s="57"/>
      <c r="B1252" s="57"/>
      <c r="C1252" s="57"/>
    </row>
    <row r="1253" spans="1:3" x14ac:dyDescent="0.2">
      <c r="A1253" s="57"/>
      <c r="B1253" s="57"/>
      <c r="C1253" s="57"/>
    </row>
    <row r="1254" spans="1:3" x14ac:dyDescent="0.2">
      <c r="A1254" s="57"/>
      <c r="B1254" s="57"/>
      <c r="C1254" s="57"/>
    </row>
    <row r="1255" spans="1:3" x14ac:dyDescent="0.2">
      <c r="A1255" s="57"/>
      <c r="B1255" s="57"/>
      <c r="C1255" s="57"/>
    </row>
    <row r="1256" spans="1:3" x14ac:dyDescent="0.2">
      <c r="A1256" s="57"/>
      <c r="B1256" s="57"/>
      <c r="C1256" s="57"/>
    </row>
    <row r="1257" spans="1:3" x14ac:dyDescent="0.2">
      <c r="A1257" s="57"/>
      <c r="B1257" s="57"/>
      <c r="C1257" s="57"/>
    </row>
    <row r="1258" spans="1:3" x14ac:dyDescent="0.2">
      <c r="A1258" s="57"/>
      <c r="B1258" s="57"/>
      <c r="C1258" s="57"/>
    </row>
    <row r="1259" spans="1:3" x14ac:dyDescent="0.2">
      <c r="A1259" s="57"/>
      <c r="B1259" s="57"/>
      <c r="C1259" s="57"/>
    </row>
    <row r="1260" spans="1:3" x14ac:dyDescent="0.2">
      <c r="A1260" s="57"/>
      <c r="B1260" s="57"/>
      <c r="C1260" s="57"/>
    </row>
    <row r="1261" spans="1:3" x14ac:dyDescent="0.2">
      <c r="A1261" s="40"/>
      <c r="B1261" s="40"/>
      <c r="C1261" s="40"/>
    </row>
    <row r="1262" spans="1:3" x14ac:dyDescent="0.2">
      <c r="A1262" s="40"/>
      <c r="B1262" s="40"/>
      <c r="C1262" s="40"/>
    </row>
    <row r="1263" spans="1:3" x14ac:dyDescent="0.2">
      <c r="A1263" s="40"/>
      <c r="B1263" s="40"/>
      <c r="C1263" s="40"/>
    </row>
    <row r="1264" spans="1:3" x14ac:dyDescent="0.2">
      <c r="A1264" s="40"/>
      <c r="B1264" s="40"/>
      <c r="C1264" s="40"/>
    </row>
    <row r="1265" s="40" customFormat="1" x14ac:dyDescent="0.2"/>
    <row r="1266" s="40" customFormat="1" x14ac:dyDescent="0.2"/>
    <row r="1267" s="40" customFormat="1" x14ac:dyDescent="0.2"/>
    <row r="1268" s="40" customFormat="1" x14ac:dyDescent="0.2"/>
    <row r="1269" s="40" customFormat="1" x14ac:dyDescent="0.2"/>
    <row r="1270" s="40" customFormat="1" x14ac:dyDescent="0.2"/>
    <row r="1271" s="40" customFormat="1" x14ac:dyDescent="0.2"/>
    <row r="1272" s="40" customFormat="1" x14ac:dyDescent="0.2"/>
    <row r="1273" s="40" customFormat="1" x14ac:dyDescent="0.2"/>
    <row r="1274" s="40" customFormat="1" x14ac:dyDescent="0.2"/>
    <row r="1275" s="40" customFormat="1" x14ac:dyDescent="0.2"/>
    <row r="1276" s="40" customFormat="1" x14ac:dyDescent="0.2"/>
    <row r="1277" s="40" customFormat="1" x14ac:dyDescent="0.2"/>
    <row r="1278" s="40" customFormat="1" x14ac:dyDescent="0.2"/>
    <row r="1279" s="40" customFormat="1" x14ac:dyDescent="0.2"/>
    <row r="1280" s="40" customFormat="1" x14ac:dyDescent="0.2"/>
    <row r="1281" s="40" customFormat="1" x14ac:dyDescent="0.2"/>
    <row r="1282" s="40" customFormat="1" x14ac:dyDescent="0.2"/>
    <row r="1283" s="40" customFormat="1" x14ac:dyDescent="0.2"/>
    <row r="1284" s="40" customFormat="1" x14ac:dyDescent="0.2"/>
    <row r="1285" s="40" customFormat="1" x14ac:dyDescent="0.2"/>
    <row r="1286" s="40" customFormat="1" x14ac:dyDescent="0.2"/>
    <row r="1287" s="40" customFormat="1" x14ac:dyDescent="0.2"/>
    <row r="1288" s="40" customFormat="1" x14ac:dyDescent="0.2"/>
    <row r="1289" s="40" customFormat="1" x14ac:dyDescent="0.2"/>
    <row r="1290" s="40" customFormat="1" x14ac:dyDescent="0.2"/>
    <row r="1291" s="40" customFormat="1" x14ac:dyDescent="0.2"/>
    <row r="1292" s="40" customFormat="1" x14ac:dyDescent="0.2"/>
    <row r="1293" s="40" customFormat="1" x14ac:dyDescent="0.2"/>
    <row r="1294" s="40" customFormat="1" x14ac:dyDescent="0.2"/>
    <row r="1295" s="40" customFormat="1" x14ac:dyDescent="0.2"/>
    <row r="1296" s="40" customFormat="1" x14ac:dyDescent="0.2"/>
    <row r="1297" s="40" customFormat="1" x14ac:dyDescent="0.2"/>
    <row r="1298" s="40" customFormat="1" x14ac:dyDescent="0.2"/>
    <row r="1299" s="40" customFormat="1" x14ac:dyDescent="0.2"/>
    <row r="1300" s="40" customFormat="1" x14ac:dyDescent="0.2"/>
    <row r="1301" s="40" customFormat="1" x14ac:dyDescent="0.2"/>
    <row r="1302" s="40" customFormat="1" x14ac:dyDescent="0.2"/>
    <row r="1303" s="40" customFormat="1" x14ac:dyDescent="0.2"/>
    <row r="1304" s="40" customFormat="1" x14ac:dyDescent="0.2"/>
    <row r="1305" s="40" customFormat="1" x14ac:dyDescent="0.2"/>
    <row r="1306" s="40" customFormat="1" x14ac:dyDescent="0.2"/>
    <row r="1307" s="40" customFormat="1" x14ac:dyDescent="0.2"/>
    <row r="1308" s="40" customFormat="1" x14ac:dyDescent="0.2"/>
    <row r="1309" s="40" customFormat="1" x14ac:dyDescent="0.2"/>
    <row r="1310" s="40" customFormat="1" x14ac:dyDescent="0.2"/>
    <row r="1311" s="40" customFormat="1" x14ac:dyDescent="0.2"/>
    <row r="1312" s="40" customFormat="1" x14ac:dyDescent="0.2"/>
    <row r="1313" s="40" customFormat="1" x14ac:dyDescent="0.2"/>
    <row r="1314" s="40" customFormat="1" x14ac:dyDescent="0.2"/>
    <row r="1315" s="40" customFormat="1" x14ac:dyDescent="0.2"/>
    <row r="1316" s="40" customFormat="1" x14ac:dyDescent="0.2"/>
    <row r="1317" s="40" customFormat="1" x14ac:dyDescent="0.2"/>
    <row r="1318" s="40" customFormat="1" x14ac:dyDescent="0.2"/>
    <row r="1319" s="40" customFormat="1" x14ac:dyDescent="0.2"/>
    <row r="1320" s="40" customFormat="1" x14ac:dyDescent="0.2"/>
    <row r="1321" s="40" customFormat="1" x14ac:dyDescent="0.2"/>
    <row r="1322" s="40" customFormat="1" x14ac:dyDescent="0.2"/>
    <row r="1323" s="40" customFormat="1" x14ac:dyDescent="0.2"/>
    <row r="1324" s="40" customFormat="1" x14ac:dyDescent="0.2"/>
    <row r="1325" s="40" customFormat="1" x14ac:dyDescent="0.2"/>
    <row r="1326" s="40" customFormat="1" x14ac:dyDescent="0.2"/>
    <row r="1327" s="40" customFormat="1" x14ac:dyDescent="0.2"/>
    <row r="1328" s="40" customFormat="1" x14ac:dyDescent="0.2"/>
    <row r="1329" s="40" customFormat="1" x14ac:dyDescent="0.2"/>
    <row r="1330" s="40" customFormat="1" x14ac:dyDescent="0.2"/>
    <row r="1331" s="40" customFormat="1" x14ac:dyDescent="0.2"/>
    <row r="1332" s="40" customFormat="1" x14ac:dyDescent="0.2"/>
    <row r="1333" s="40" customFormat="1" x14ac:dyDescent="0.2"/>
    <row r="1334" s="40" customFormat="1" x14ac:dyDescent="0.2"/>
    <row r="1335" s="40" customFormat="1" x14ac:dyDescent="0.2"/>
    <row r="1336" s="40" customFormat="1" x14ac:dyDescent="0.2"/>
    <row r="1337" s="40" customFormat="1" x14ac:dyDescent="0.2"/>
    <row r="1338" s="40" customFormat="1" x14ac:dyDescent="0.2"/>
    <row r="1339" s="40" customFormat="1" x14ac:dyDescent="0.2"/>
    <row r="1340" s="40" customFormat="1" x14ac:dyDescent="0.2"/>
    <row r="1341" s="40" customFormat="1" x14ac:dyDescent="0.2"/>
    <row r="1342" s="40" customFormat="1" x14ac:dyDescent="0.2"/>
    <row r="1343" s="40" customFormat="1" x14ac:dyDescent="0.2"/>
    <row r="1344" s="40" customFormat="1" x14ac:dyDescent="0.2"/>
    <row r="1345" s="40" customFormat="1" x14ac:dyDescent="0.2"/>
    <row r="1346" s="40" customFormat="1" x14ac:dyDescent="0.2"/>
    <row r="1347" s="40" customFormat="1" x14ac:dyDescent="0.2"/>
    <row r="1348" s="40" customFormat="1" x14ac:dyDescent="0.2"/>
    <row r="1349" s="40" customFormat="1" x14ac:dyDescent="0.2"/>
    <row r="1350" s="40" customFormat="1" x14ac:dyDescent="0.2"/>
    <row r="1351" s="40" customFormat="1" x14ac:dyDescent="0.2"/>
    <row r="1352" s="40" customFormat="1" x14ac:dyDescent="0.2"/>
    <row r="1353" s="40" customFormat="1" x14ac:dyDescent="0.2"/>
    <row r="1354" s="40" customFormat="1" x14ac:dyDescent="0.2"/>
    <row r="1355" s="40" customFormat="1" x14ac:dyDescent="0.2"/>
    <row r="1356" s="40" customFormat="1" x14ac:dyDescent="0.2"/>
    <row r="1357" s="40" customFormat="1" x14ac:dyDescent="0.2"/>
    <row r="1358" s="40" customFormat="1" x14ac:dyDescent="0.2"/>
    <row r="1359" s="40" customFormat="1" x14ac:dyDescent="0.2"/>
    <row r="1360" s="40" customFormat="1" x14ac:dyDescent="0.2"/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  <row r="7921" s="40" customFormat="1" x14ac:dyDescent="0.2"/>
    <row r="7922" s="40" customFormat="1" x14ac:dyDescent="0.2"/>
    <row r="7923" s="40" customFormat="1" x14ac:dyDescent="0.2"/>
    <row r="7924" s="40" customFormat="1" x14ac:dyDescent="0.2"/>
    <row r="7925" s="40" customFormat="1" x14ac:dyDescent="0.2"/>
    <row r="7926" s="40" customFormat="1" x14ac:dyDescent="0.2"/>
    <row r="7927" s="40" customFormat="1" x14ac:dyDescent="0.2"/>
    <row r="7928" s="40" customFormat="1" x14ac:dyDescent="0.2"/>
    <row r="7929" s="40" customFormat="1" x14ac:dyDescent="0.2"/>
    <row r="7930" s="40" customFormat="1" x14ac:dyDescent="0.2"/>
    <row r="7931" s="40" customFormat="1" x14ac:dyDescent="0.2"/>
    <row r="7932" s="40" customFormat="1" x14ac:dyDescent="0.2"/>
    <row r="7933" s="40" customFormat="1" x14ac:dyDescent="0.2"/>
    <row r="7934" s="40" customFormat="1" x14ac:dyDescent="0.2"/>
    <row r="7935" s="40" customFormat="1" x14ac:dyDescent="0.2"/>
    <row r="7936" s="40" customFormat="1" x14ac:dyDescent="0.2"/>
    <row r="7937" s="40" customFormat="1" x14ac:dyDescent="0.2"/>
    <row r="7938" s="40" customFormat="1" x14ac:dyDescent="0.2"/>
    <row r="7939" s="40" customFormat="1" x14ac:dyDescent="0.2"/>
  </sheetData>
  <protectedRanges>
    <protectedRange sqref="A15" name="Raspon1"/>
  </protectedRanges>
  <pageMargins left="0.25" right="0.25" top="0.75" bottom="0.75" header="0.3" footer="0.3"/>
  <pageSetup paperSize="9" scale="7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Helena Štrkalj</cp:lastModifiedBy>
  <cp:lastPrinted>2026-03-24T09:19:03Z</cp:lastPrinted>
  <dcterms:created xsi:type="dcterms:W3CDTF">2022-08-12T12:51:27Z</dcterms:created>
  <dcterms:modified xsi:type="dcterms:W3CDTF">2026-03-24T12:04:03Z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