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<![CDATA[' Račun prihoda i rashoda'!$B$1:$I$19]]></definedName>
    <definedName name="_xlnm.Print_Area" localSheetId="6"><![CDATA['Posebni dio'!$A$1:$C$8]]></definedName>
    <definedName name="_xlnm.Print_Area" localSheetId="0"><![CDATA[SAŽETAK!$B$1:$K$27]]>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</calcChain>
</file>

<file path=xl/sharedStrings.xml><?xml version="1.0" encoding="utf-8"?>
<sst xmlns="http://schemas.openxmlformats.org/spreadsheetml/2006/main" count="431" uniqueCount="201">
  <si>
    <t xml:space="preserve">PRIHODI UKUPNO</t>
  </si>
  <si>
    <t xml:space="preserve">RASHODI UKUPNO</t>
  </si>
  <si>
    <t xml:space="preserve">RAZLIKA - VIŠAK / MANJAK</t>
  </si>
  <si>
    <t xml:space="preserve">BROJČANA OZNAKA I NAZIV</t>
  </si>
  <si>
    <t xml:space="preserve">I. OPĆI DIO</t>
  </si>
  <si>
    <t xml:space="preserve">PRIJENOS SREDSTAVA IZ PRETHODNE GODINE</t>
  </si>
  <si>
    <t xml:space="preserve">INDEKS</t>
  </si>
  <si>
    <t xml:space="preserve">7 PRIHODI OD PRODAJE NEFINANCIJSKE IMOVINE</t>
  </si>
  <si>
    <t xml:space="preserve">6 PRIHODI POSLOVANJA</t>
  </si>
  <si>
    <t xml:space="preserve">3 RASHODI  POSLOVANJA</t>
  </si>
  <si>
    <t xml:space="preserve">4 RASHODI ZA NABAVU NEFINANCIJSKE IMOVINE</t>
  </si>
  <si>
    <t xml:space="preserve">8 PRIMICI OD FINANCIJSKE IMOVINE I ZADUŽIVANJA</t>
  </si>
  <si>
    <t xml:space="preserve">5 IZDACI ZA FINANCIJSKU IMOVINU I OTPLATE ZAJMOVA</t>
  </si>
  <si>
    <t xml:space="preserve">6=5/2*100</t>
  </si>
  <si>
    <t xml:space="preserve">7=5/4*100</t>
  </si>
  <si>
    <t xml:space="preserve">IZVJEŠTAJ O PRIHODIMA I RASHODIMA PREMA EKONOMSKOJ KLASIFIKACIJI </t>
  </si>
  <si>
    <t xml:space="preserve">IZVJEŠTAJ O PRIHODIMA I RASHODIMA PREMA IZVORIMA FINANCIRANJA</t>
  </si>
  <si>
    <t xml:space="preserve">IZVJEŠTAJ O RASHODIMA PREMA FUNKCIJSKOJ KLASIFIKACIJI</t>
  </si>
  <si>
    <t xml:space="preserve">IZVJEŠTAJ RAČUNA FINANCIRANJA PREMA EKONOMSKOJ KLASIFIKACIJI </t>
  </si>
  <si>
    <t xml:space="preserve">IZVJEŠTAJ RAČUNA FINANCIRANJA PREMA IZVORIMA FINANCIRANJA</t>
  </si>
  <si>
    <t xml:space="preserve">UKUPNO PRIMICI</t>
  </si>
  <si>
    <t xml:space="preserve">UKUPNO RASHODI</t>
  </si>
  <si>
    <t xml:space="preserve">INDEKS**</t>
  </si>
  <si>
    <t xml:space="preserve">RAZLIKA PRIMITAKA I IZDATAKA</t>
  </si>
  <si>
    <t xml:space="preserve"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</si>
  <si>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</si>
  <si>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</si>
  <si>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</si>
  <si>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PRIJENOS SREDSTAVA U SLJEDEĆE RAZDOBLJE</t>
  </si>
  <si>
    <t xml:space="preserve">SAŽETAK RAČUNA FINANCIRANJA</t>
  </si>
  <si>
    <t xml:space="preserve">NETO FINANCIRANJE </t>
  </si>
  <si>
    <t xml:space="preserve">VIŠAK/MANJAK + NETO FINANCIRANJE </t>
  </si>
  <si>
    <t xml:space="preserve">SAŽETAK RAČUNA PRIHODA I RASHODA</t>
  </si>
  <si>
    <t xml:space="preserve">UKUPNI RASHODI</t>
  </si>
  <si>
    <t xml:space="preserve">Razdjel </t>
  </si>
  <si>
    <t xml:space="preserve">Glava</t>
  </si>
  <si>
    <t xml:space="preserve">RKP i naziv proračunskog korisnika</t>
  </si>
  <si>
    <t xml:space="preserve">Program</t>
  </si>
  <si>
    <t xml:space="preserve">UKUPNO</t>
  </si>
  <si>
    <t xml:space="preserve">Napomena:  Iznosi u stupcu "OSTVARENJE/IZVRŠENJE 1.-12.2022." preračunavaju se iz kuna u eure prema fiksnom tečaju konverzije (1 EUR=7,53450 kuna) i po pravilima za preračunavanje i zaokruživanje.</t>
  </si>
  <si>
    <t xml:space="preserve">Napomena : Iznosi u stupcima "OSTVARENJE/IZVRŠENJE 1.-12.2022." i "OSTVARENJE/IZVRŠENJE 1.-12. 2023." iskazuju se na dvije decimale.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</si>
  <si>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</si>
  <si>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 xml:space="preserve">IZVORNI PLAN ILI REBALANS $TEKUCA.*</t>
  </si>
  <si>
    <t xml:space="preserve">TEKUĆI PLAN $TEKUCA.*</t>
  </si>
  <si>
    <t xml:space="preserve">UKUPNI PRIHODI</t>
  </si>
  <si>
    <t xml:space="preserve">UKUPNO PRIHODI</t>
  </si>
  <si>
    <t xml:space="preserve">UKUPNO IZDACI</t>
  </si>
  <si>
    <t xml:space="preserve">TEMPLATE_AKTIVNOST</t>
  </si>
  <si>
    <t xml:space="preserve">TEMPLATE_IZVOR</t>
  </si>
  <si>
    <t xml:space="preserve">OSTVARENJE/IZVRŠENJE 
1.-$MJESECDO.$PRETHODNA. </t>
  </si>
  <si>
    <t xml:space="preserve">OSTVARENJE/IZVRŠENJE 
1.-$MJESECDO.$TEKUCA. </t>
  </si>
  <si>
    <t xml:space="preserve">OSTVARENJE/ IZVRŠENJE 
1.-$MJESECDO.$PRETHODNA. </t>
  </si>
  <si>
    <t xml:space="preserve">OSTVARENJE/ IZVRŠENJE 
1.-$MJESECDO.$TEKUCA. </t>
  </si>
  <si>
    <t xml:space="preserve"> IZVRŠENJE 
1.-$MJESECDO.$PRETHODNA. </t>
  </si>
  <si>
    <t xml:space="preserve"> IZVRŠENJE 
1.-$MJESECDO.$TEKUCA. </t>
  </si>
  <si>
    <t xml:space="preserve">$NASLOV</t>
  </si>
  <si>
    <t xml:space="preserve">IZVRŠENJE FINANCIJSKOG PLANA PRORAČUNSKOG KORISNIKA DRŽAVNOG PRORAČUNA
ZA 2025. GODINU</t>
  </si>
  <si>
    <t xml:space="preserve">OSTVARENJE/IZVRŠENJE 
1.-$MJESECDO.2024. </t>
  </si>
  <si>
    <t xml:space="preserve">OSTVARENJE/IZVRŠENJE 
1.-12.2024. </t>
  </si>
  <si>
    <t xml:space="preserve">IZVORNI PLAN ILI REBALANS 2025.*</t>
  </si>
  <si>
    <t xml:space="preserve">TEKUĆI PLAN 2025.*</t>
  </si>
  <si>
    <t xml:space="preserve">OSTVARENJE/IZVRŠENJE 
1.-$MJESECDO.2025. </t>
  </si>
  <si>
    <t xml:space="preserve">OSTVARENJE/IZVRŠENJE 
1.-12.2025. </t>
  </si>
  <si>
    <t xml:space="preserve">OSTVARENJE/ IZVRŠENJE 
1.-$MJESECDO.2024. </t>
  </si>
  <si>
    <t xml:space="preserve">OSTVARENJE/ IZVRŠENJE 
1.-12.2024. </t>
  </si>
  <si>
    <t xml:space="preserve">OSTVARENJE/ IZVRŠENJE 
1.-$MJESECDO.2025. </t>
  </si>
  <si>
    <t xml:space="preserve">OSTVARENJE/ IZVRŠENJE 
1.-12.2025. </t>
  </si>
  <si>
    <t xml:space="preserve"> IZVRŠENJE 
1.-$MJESECDO.2024. </t>
  </si>
  <si>
    <t xml:space="preserve"> IZVRŠENJE 
1.-12.2024. </t>
  </si>
  <si>
    <t xml:space="preserve"> IZVRŠENJE 
1.-$MJESECDO.2025. </t>
  </si>
  <si>
    <t xml:space="preserve"> IZVRŠENJE 
1.-12.2025. </t>
  </si>
  <si>
    <t xml:space="preserve">6</t>
  </si>
  <si>
    <t xml:space="preserve">PRIHODI</t>
  </si>
  <si>
    <t xml:space="preserve">66</t>
  </si>
  <si>
    <t xml:space="preserve">PRIHODI OD PRODAJE PROIZ.I ROBE,PRUŽ.USLUGA,DONACIJA</t>
  </si>
  <si>
    <t xml:space="preserve">661</t>
  </si>
  <si>
    <t xml:space="preserve">PRIHODI OD PRODAJE PROIZ. I ROBE,PRUŽ.USLUGA</t>
  </si>
  <si>
    <t xml:space="preserve">6615</t>
  </si>
  <si>
    <t xml:space="preserve">PRIHODI OD PRUŽENIH USLUGA</t>
  </si>
  <si>
    <t xml:space="preserve">67</t>
  </si>
  <si>
    <t xml:space="preserve">PRIHODI IZ NADLEŽNOSTI PRORAČUNA</t>
  </si>
  <si>
    <t xml:space="preserve">671</t>
  </si>
  <si>
    <t xml:space="preserve">PRIHODI IZ NADL.PRORAČUNA-REDOVNA DJELATNOST</t>
  </si>
  <si>
    <t xml:space="preserve">6711</t>
  </si>
  <si>
    <t xml:space="preserve">PRIHODI ZA FINANCIRANJE RASHODA POSLOVANJA</t>
  </si>
  <si>
    <t xml:space="preserve">6712</t>
  </si>
  <si>
    <t xml:space="preserve">PRIHODI ZA FINANC.RASHODA ZA NABAVU NEFIN.IMOVINE</t>
  </si>
  <si>
    <t xml:space="preserve">3</t>
  </si>
  <si>
    <t xml:space="preserve">RASHODI POSLOVANJA</t>
  </si>
  <si>
    <t xml:space="preserve">31</t>
  </si>
  <si>
    <t xml:space="preserve">RASHODI ZA ZAPOSLENE</t>
  </si>
  <si>
    <t xml:space="preserve">311</t>
  </si>
  <si>
    <t xml:space="preserve">PLAĆE</t>
  </si>
  <si>
    <t xml:space="preserve">3111</t>
  </si>
  <si>
    <t xml:space="preserve">PLAĆE ZA REDOVAN RAD</t>
  </si>
  <si>
    <t xml:space="preserve">3113</t>
  </si>
  <si>
    <t xml:space="preserve">PLAĆE ZA PREKOVREMENI RAD</t>
  </si>
  <si>
    <t xml:space="preserve">312</t>
  </si>
  <si>
    <t xml:space="preserve">OSTALI RASHODI ZA ZAPOSLENE</t>
  </si>
  <si>
    <t xml:space="preserve">3121</t>
  </si>
  <si>
    <t xml:space="preserve">313</t>
  </si>
  <si>
    <t xml:space="preserve">DOPRINOSI NA PLAĆE</t>
  </si>
  <si>
    <t xml:space="preserve">3131</t>
  </si>
  <si>
    <t xml:space="preserve">DOPRINOSI ZA MIROVINSKO OSIGURANJE</t>
  </si>
  <si>
    <t xml:space="preserve">3132</t>
  </si>
  <si>
    <t xml:space="preserve">DOPRINOSI ZA ZDRAVSTVENO OSIGURANJE</t>
  </si>
  <si>
    <t xml:space="preserve">32</t>
  </si>
  <si>
    <t xml:space="preserve">MATERIJALNI RASHODI</t>
  </si>
  <si>
    <t xml:space="preserve">321</t>
  </si>
  <si>
    <t xml:space="preserve">NAKNADE TROŠKOVA ZAPOSLENIMA</t>
  </si>
  <si>
    <t xml:space="preserve">3211</t>
  </si>
  <si>
    <t xml:space="preserve">SLUŽBENA PUTOVANJA</t>
  </si>
  <si>
    <t xml:space="preserve">3212</t>
  </si>
  <si>
    <t xml:space="preserve">NAKNADE ZA PRIJEVOZ, ZA RAD NA TERENU I ODVOJENI Ž</t>
  </si>
  <si>
    <t xml:space="preserve">3213</t>
  </si>
  <si>
    <t xml:space="preserve">STRUČNO USAVRŠAVANJE ZAPOSLENIKA</t>
  </si>
  <si>
    <t xml:space="preserve">322</t>
  </si>
  <si>
    <t xml:space="preserve">RASHODI ZA MATERIJAL I ENERGIJU</t>
  </si>
  <si>
    <t xml:space="preserve">3221</t>
  </si>
  <si>
    <t xml:space="preserve">UREDSKI MATERIJAL I OSTALI MATERIJALNI RASHODI</t>
  </si>
  <si>
    <t xml:space="preserve">3223</t>
  </si>
  <si>
    <t xml:space="preserve">ENERGIJA</t>
  </si>
  <si>
    <t xml:space="preserve">3225</t>
  </si>
  <si>
    <t xml:space="preserve">SITNI INVENTAR I AUTO GUME</t>
  </si>
  <si>
    <t xml:space="preserve">3227</t>
  </si>
  <si>
    <t xml:space="preserve">SLUŽBENA, RADNA I ZAŠTITNA ODJEĆA I OBUĆA</t>
  </si>
  <si>
    <t xml:space="preserve">323</t>
  </si>
  <si>
    <t xml:space="preserve">RASHODI ZA USLUGE</t>
  </si>
  <si>
    <t xml:space="preserve">3231</t>
  </si>
  <si>
    <t xml:space="preserve">USLUGE TELEFONA, POŠTE I PRIJEVOZA</t>
  </si>
  <si>
    <t xml:space="preserve">3232</t>
  </si>
  <si>
    <t xml:space="preserve">USLUGE TEKUĆEG I INVESTICIJSKOG ODRŽAVANJA</t>
  </si>
  <si>
    <t xml:space="preserve">3233</t>
  </si>
  <si>
    <t xml:space="preserve">USLUGE PROMIDŽBE I INFORMIRANJA</t>
  </si>
  <si>
    <t xml:space="preserve">3234</t>
  </si>
  <si>
    <t xml:space="preserve">KOMUNALNE USLUGE</t>
  </si>
  <si>
    <t xml:space="preserve">3235</t>
  </si>
  <si>
    <t xml:space="preserve">ZAKUPNINE I NAJAMNINE</t>
  </si>
  <si>
    <t xml:space="preserve">3236</t>
  </si>
  <si>
    <t xml:space="preserve">ZDRAVSTVENE I VETERINARSKE USLUGE</t>
  </si>
  <si>
    <t xml:space="preserve">3237</t>
  </si>
  <si>
    <t xml:space="preserve">INTELEKTUALNE I OSOBNE USLUGE</t>
  </si>
  <si>
    <t xml:space="preserve">3238</t>
  </si>
  <si>
    <t xml:space="preserve">RAČUNALNE USLUGE</t>
  </si>
  <si>
    <t xml:space="preserve">3239</t>
  </si>
  <si>
    <t xml:space="preserve">OSTALE USLUGE</t>
  </si>
  <si>
    <t xml:space="preserve">324</t>
  </si>
  <si>
    <t xml:space="preserve">Naknade troškova osobama izvan radnog odnosa</t>
  </si>
  <si>
    <t xml:space="preserve">3241</t>
  </si>
  <si>
    <t xml:space="preserve">NAKNADE TROŠKOVA OSOBAMA IZVAN RADNOG ODNOSA</t>
  </si>
  <si>
    <t xml:space="preserve">329</t>
  </si>
  <si>
    <t xml:space="preserve">OSTALI NESPOMENUTI RASHODI POSLOVANJA</t>
  </si>
  <si>
    <t xml:space="preserve">3292</t>
  </si>
  <si>
    <t xml:space="preserve">PREMIJE OSIGURANJA</t>
  </si>
  <si>
    <t xml:space="preserve">3293</t>
  </si>
  <si>
    <t xml:space="preserve">REPREZENTACIJA</t>
  </si>
  <si>
    <t xml:space="preserve">3295</t>
  </si>
  <si>
    <t xml:space="preserve">PRISTOJBE I NAKNADE</t>
  </si>
  <si>
    <t xml:space="preserve">3299</t>
  </si>
  <si>
    <t xml:space="preserve">34</t>
  </si>
  <si>
    <t xml:space="preserve">FINANCIJSKI RASHODI</t>
  </si>
  <si>
    <t xml:space="preserve">342</t>
  </si>
  <si>
    <t xml:space="preserve">Kamate za primljene kredite i zajmove</t>
  </si>
  <si>
    <t xml:space="preserve">3427</t>
  </si>
  <si>
    <t xml:space="preserve">KAMATE ZA PRIMLJENE ZAJMOVE  OD TRG.DRUŠTAVA I OBRTNIKA</t>
  </si>
  <si>
    <t xml:space="preserve">343</t>
  </si>
  <si>
    <t xml:space="preserve">OSTALI FINANCIJSKI RASHODI</t>
  </si>
  <si>
    <t xml:space="preserve">3431</t>
  </si>
  <si>
    <t xml:space="preserve">BANKARSKE USLUGE I USLUGE PLATNOG PROMETA</t>
  </si>
  <si>
    <t xml:space="preserve">3433</t>
  </si>
  <si>
    <t xml:space="preserve">ZATEZNE KAMATE</t>
  </si>
  <si>
    <t xml:space="preserve">4</t>
  </si>
  <si>
    <t xml:space="preserve">RASHODI ZA NABAVU NEFINANCIJSKE IMOVINE</t>
  </si>
  <si>
    <t xml:space="preserve">42</t>
  </si>
  <si>
    <t xml:space="preserve">RASHODI ZA NABAVU PROIZV.DUGOTR.IMOVINE</t>
  </si>
  <si>
    <t xml:space="preserve">422</t>
  </si>
  <si>
    <t xml:space="preserve">POSTROJENJA I OPREMA</t>
  </si>
  <si>
    <t xml:space="preserve">4221</t>
  </si>
  <si>
    <t xml:space="preserve">UREDSKA OPREMA I NAMJEŠTAJ</t>
  </si>
  <si>
    <t xml:space="preserve">423</t>
  </si>
  <si>
    <t xml:space="preserve">PRIJEVOZNA SREDSTVA</t>
  </si>
  <si>
    <t xml:space="preserve">4231</t>
  </si>
  <si>
    <t xml:space="preserve">PRIJEVOZNA SREDSTVA U CESTOVNOM PROMETU</t>
  </si>
  <si>
    <t xml:space="preserve">1 Opći prihodi i primici</t>
  </si>
  <si>
    <t xml:space="preserve">11 Opći prihodi i primici</t>
  </si>
  <si>
    <t xml:space="preserve">3 Vlastiti prihodi</t>
  </si>
  <si>
    <t xml:space="preserve">31 Vlastiti prihodi</t>
  </si>
  <si>
    <t xml:space="preserve">3 Javni red i sigurnost</t>
  </si>
  <si>
    <t xml:space="preserve">0330 Sudovi</t>
  </si>
  <si>
    <t xml:space="preserve">109 Ministarstvo pravosuđa, uprave i digitalne transofrmacije</t>
  </si>
  <si>
    <t xml:space="preserve">75 Županijska državna odvjetništva</t>
  </si>
  <si>
    <t xml:space="preserve">3695 VARAŽDIN ŽUPANIJSKO DRŽAVNO ODVJETNIŠTVO</t>
  </si>
  <si>
    <t xml:space="preserve">2812 Djelovanje državnih odvjetništava</t>
  </si>
  <si>
    <t xml:space="preserve">11</t>
  </si>
  <si>
    <t xml:space="preserve">A640000</t>
  </si>
  <si>
    <t xml:space="preserve">Progon počinitelja kaznenih i kažnjivih djela i zaštita imovine RH pred županijskim sudovima i upravnim tijelima</t>
  </si>
  <si>
    <t xml:space="preserve">TEKUĆI PLAN  2025.*</t>
  </si>
  <si>
    <t xml:space="preserve">IZVRŠENJE 1.-12.2025.*</t>
  </si>
  <si>
    <t xml:space="preserve">INDEKS**
</t>
  </si>
  <si>
    <t xml:space="preserve">Opći prihodi i primici</t>
  </si>
  <si>
    <t xml:space="preserve"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</si>
</sst>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u val="single"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xfId="0"/>
    <xf numFmtId="0" fontId="3" fillId="0" borderId="0" xfId="0"/>
    <xf numFmtId="43" fontId="7" fillId="0" borderId="0" xfId="0"/>
    <xf numFmtId="0" fontId="17" fillId="0" borderId="0" xfId="0">
      <alignment vertical="top"/>
      <protection locked="0"/>
    </xf>
    <xf numFmtId="0" fontId="7" fillId="0" borderId="0" xf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8" fillId="0" borderId="3" xfId="2" applyFont="1" applyBorder="1" applyAlignment="1">
      <alignment horizontal="left"/>
    </xf>
    <xf numFmtId="43" fontId="18" fillId="0" borderId="3" xfId="3" applyNumberFormat="1" applyFont="1" applyBorder="1" applyAlignment="1" applyProtection="1"/>
    <xf numFmtId="43" fontId="19" fillId="0" borderId="0" xfId="2" applyFont="1" applyBorder="1"/>
    <xf numFmtId="43" fontId="19" fillId="0" borderId="0" xfId="2" applyFont="1"/>
    <xf numFmtId="0" fontId="18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8" fillId="0" borderId="3" xfId="2" applyFont="1" applyBorder="1" applyAlignment="1">
      <alignment horizontal="left" wrapText="1"/>
    </xf>
    <xf numFmtId="49" fontId="18" fillId="0" borderId="3" xfId="2" applyNumberFormat="1" applyFont="1" applyBorder="1" applyAlignment="1">
      <alignment horizontal="left"/>
    </xf>
    <xf numFmtId="43" fontId="18" fillId="0" borderId="0" xfId="2" applyFont="1" applyBorder="1" applyAlignment="1">
      <alignment horizontal="left" wrapText="1"/>
    </xf>
    <xf numFmtId="49" fontId="18" fillId="0" borderId="0" xfId="2" applyNumberFormat="1" applyFont="1" applyBorder="1" applyAlignment="1">
      <alignment horizontal="left"/>
    </xf>
    <xf numFmtId="0" fontId="20" fillId="3" borderId="6" xfId="0" applyFont="1" applyFill="1" applyBorder="1" applyAlignment="1">
      <alignment horizontal="center" vertical="center" wrapText="1"/>
    </xf>
    <xf numFmtId="164" fontId="18" fillId="5" borderId="6" xfId="2" applyNumberFormat="1" applyFont="1" applyFill="1" applyBorder="1" applyAlignment="1"/>
    <xf numFmtId="164" fontId="18" fillId="0" borderId="7" xfId="2" applyNumberFormat="1" applyFont="1" applyBorder="1" applyAlignment="1">
      <alignment horizontal="center"/>
    </xf>
    <xf numFmtId="164" fontId="18" fillId="0" borderId="8" xfId="2" applyNumberFormat="1" applyFont="1" applyBorder="1" applyAlignment="1"/>
    <xf numFmtId="49" fontId="18" fillId="4" borderId="10" xfId="2" applyNumberFormat="1" applyFont="1" applyFill="1" applyBorder="1" applyAlignment="1">
      <alignment horizontal="center"/>
    </xf>
    <xf numFmtId="49" fontId="18" fillId="4" borderId="11" xfId="2" applyNumberFormat="1" applyFont="1" applyFill="1" applyBorder="1" applyAlignment="1">
      <alignment horizontal="left"/>
    </xf>
    <xf numFmtId="49" fontId="20" fillId="6" borderId="12" xfId="2" applyNumberFormat="1" applyFont="1" applyFill="1" applyBorder="1" applyAlignment="1">
      <alignment horizontal="center" wrapText="1"/>
    </xf>
    <xf numFmtId="43" fontId="20" fillId="6" borderId="12" xfId="2" applyFont="1" applyFill="1" applyBorder="1" applyAlignment="1">
      <alignment horizontal="left" wrapText="1"/>
    </xf>
    <xf numFmtId="49" fontId="21" fillId="8" borderId="13" xfId="2" applyNumberFormat="1" applyFont="1" applyFill="1" applyBorder="1" applyAlignment="1">
      <alignment horizontal="center" wrapText="1"/>
    </xf>
    <xf numFmtId="43" fontId="21" fillId="8" borderId="13" xfId="2" applyFont="1" applyFill="1" applyBorder="1" applyAlignment="1">
      <alignment horizontal="left" wrapText="1"/>
    </xf>
    <xf numFmtId="0" fontId="19" fillId="0" borderId="0" xfId="4" applyFont="1"/>
    <xf numFmtId="43" fontId="19" fillId="0" borderId="3" xfId="2" applyFont="1" applyBorder="1" applyAlignment="1">
      <alignment horizontal="center"/>
    </xf>
    <xf numFmtId="43" fontId="19" fillId="0" borderId="3" xfId="2" applyFont="1" applyBorder="1"/>
    <xf numFmtId="0" fontId="18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1" fillId="2" borderId="3" xfId="0" applyNumberFormat="1" applyFont="1" applyFill="1" applyBorder="1"/>
    <xf numFmtId="4" fontId="18" fillId="2" borderId="3" xfId="0" applyNumberFormat="1" applyFont="1" applyFill="1" applyBorder="1" applyAlignment="1">
      <alignment wrapText="1"/>
    </xf>
    <xf numFmtId="4" fontId="18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0" fillId="3" borderId="6" xfId="0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>
      <alignment wrapText="1"/>
    </xf>
    <xf numFmtId="4" fontId="19" fillId="5" borderId="6" xfId="2" applyNumberFormat="1" applyFont="1" applyFill="1" applyBorder="1" applyAlignment="1"/>
    <xf numFmtId="4" fontId="18" fillId="4" borderId="8" xfId="2" applyNumberFormat="1" applyFont="1" applyFill="1" applyBorder="1" applyAlignment="1">
      <alignment wrapText="1"/>
    </xf>
    <xf numFmtId="4" fontId="18" fillId="4" borderId="9" xfId="2" applyNumberFormat="1" applyFont="1" applyFill="1" applyBorder="1"/>
    <xf numFmtId="4" fontId="18" fillId="4" borderId="11" xfId="2" applyNumberFormat="1" applyFont="1" applyFill="1" applyBorder="1"/>
    <xf numFmtId="4" fontId="18" fillId="7" borderId="12" xfId="2" applyNumberFormat="1" applyFont="1" applyFill="1" applyBorder="1"/>
    <xf numFmtId="4" fontId="19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5">
    <cellStyle name="Hiperveza 2" xfId="3" builtinId="0"/>
    <cellStyle name="Normal" xfId="0" builtinId="0"/>
    <cellStyle name="Normalno 2" xfId="4" builtinId="0"/>
    <cellStyle name="Obično_List4" xfId="1" builtinId="0"/>
    <cellStyle name="Zarez 3" xfId="2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sharedStrings" Target="sharedStrings.xml" /><Relationship Id="rId11" Type="http://schemas.openxmlformats.org/officeDocument/2006/relationships/calcChain" Target="calcChain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AW35"/>
  <sheetViews>
    <sheetView tabSelected="1" topLeftCell="A2" workbookViewId="0">
      <selection activeCell="J28" sqref="J28"/>
    </sheetView>
  </sheetViews>
  <sheetFormatPr baseColWidth="8"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0" t="s">
        <v>56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8" t="s">
        <v>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8" t="s">
        <v>24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0" t="s">
        <v>32</v>
      </c>
      <c r="C7" s="100"/>
      <c r="D7" s="100"/>
      <c r="E7" s="100"/>
      <c r="F7" s="100"/>
      <c r="G7" s="5"/>
      <c r="H7" s="6"/>
      <c r="I7" s="6"/>
      <c r="J7" s="6"/>
      <c r="K7" s="22"/>
      <c r="L7" s="22"/>
    </row>
    <row r="8" spans="2:13" ht="51" x14ac:dyDescent="0.25">
      <c r="B8" s="103" t="s">
        <v>3</v>
      </c>
      <c r="C8" s="103"/>
      <c r="D8" s="103"/>
      <c r="E8" s="103"/>
      <c r="F8" s="103"/>
      <c r="G8" s="21" t="s">
        <v>58</v>
      </c>
      <c r="H8" s="21" t="s">
        <v>59</v>
      </c>
      <c r="I8" s="21" t="s">
        <v>60</v>
      </c>
      <c r="J8" s="21" t="s">
        <v>62</v>
      </c>
      <c r="K8" s="21" t="s">
        <v>6</v>
      </c>
      <c r="L8" s="21" t="s">
        <v>22</v>
      </c>
    </row>
    <row r="9" spans="2:13" x14ac:dyDescent="0.25">
      <c r="B9" s="117">
        <v>1</v>
      </c>
      <c r="C9" s="117"/>
      <c r="D9" s="117"/>
      <c r="E9" s="117"/>
      <c r="F9" s="11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1" t="s">
        <v>8</v>
      </c>
      <c r="C10" s="102"/>
      <c r="D10" s="102"/>
      <c r="E10" s="102"/>
      <c r="F10" s="115"/>
      <c r="G10" s="85">
        <v>1805344.45</v>
      </c>
      <c r="H10" s="86">
        <v>2120065</v>
      </c>
      <c r="I10" s="86">
        <v>2107629</v>
      </c>
      <c r="J10" s="86">
        <v>2107470.82</v>
      </c>
      <c r="K10" s="86"/>
      <c r="L10" s="86"/>
    </row>
    <row r="11" spans="2:13" x14ac:dyDescent="0.25">
      <c r="B11" s="116" t="s">
        <v>7</v>
      </c>
      <c r="C11" s="115"/>
      <c r="D11" s="115"/>
      <c r="E11" s="115"/>
      <c r="F11" s="115"/>
      <c r="G11" s="85"/>
      <c r="H11" s="86"/>
      <c r="I11" s="86"/>
      <c r="J11" s="86"/>
      <c r="K11" s="86"/>
      <c r="L11" s="86"/>
    </row>
    <row r="12" spans="2:13" x14ac:dyDescent="0.25">
      <c r="B12" s="112" t="s">
        <v>0</v>
      </c>
      <c r="C12" s="113"/>
      <c r="D12" s="113"/>
      <c r="E12" s="113"/>
      <c r="F12" s="114"/>
      <c r="G12" s="87">
        <f>ROUND(G10+G11,2)</f>
        <v>1805344.45</v>
      </c>
      <c r="H12" s="87">
        <f>ROUND(H10+H11,2)</f>
        <v>2120065</v>
      </c>
      <c r="I12" s="87">
        <f>ROUND(I10+I11,2)</f>
        <v>2107629</v>
      </c>
      <c r="J12" s="87">
        <f>ROUND(J10+J11,2)</f>
        <v>2107470.82</v>
      </c>
      <c r="K12" s="88">
        <f>J12/G12*100</f>
        <v>116.735109468999</v>
      </c>
      <c r="L12" s="88">
        <f>J12/I12*100</f>
        <v>99.9924948840616</v>
      </c>
    </row>
    <row r="13" spans="2:13" x14ac:dyDescent="0.25">
      <c r="B13" s="121" t="s">
        <v>9</v>
      </c>
      <c r="C13" s="102"/>
      <c r="D13" s="102"/>
      <c r="E13" s="102"/>
      <c r="F13" s="102"/>
      <c r="G13" s="89">
        <v>1797163.6</v>
      </c>
      <c r="H13" s="86">
        <v>2110317</v>
      </c>
      <c r="I13" s="86">
        <v>2097851</v>
      </c>
      <c r="J13" s="86">
        <v>2097370.89</v>
      </c>
      <c r="K13" s="86"/>
      <c r="L13" s="86"/>
    </row>
    <row r="14" spans="2:13" x14ac:dyDescent="0.25">
      <c r="B14" s="116" t="s">
        <v>10</v>
      </c>
      <c r="C14" s="115"/>
      <c r="D14" s="115"/>
      <c r="E14" s="115"/>
      <c r="F14" s="115"/>
      <c r="G14" s="85">
        <v>8180.85</v>
      </c>
      <c r="H14" s="86">
        <v>9748</v>
      </c>
      <c r="I14" s="86">
        <v>9778</v>
      </c>
      <c r="J14" s="86">
        <v>9777.37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1805344.45</v>
      </c>
      <c r="H15" s="87">
        <f>ROUND(H13+H14,2)</f>
        <v>2120065</v>
      </c>
      <c r="I15" s="87">
        <f>ROUND(I13+I14,2)</f>
        <v>2107629</v>
      </c>
      <c r="J15" s="87">
        <f>ROUND(J13+J14,2)</f>
        <v>2107148.26</v>
      </c>
      <c r="K15" s="88">
        <f>J15/G15*100</f>
        <v>116.717242518457</v>
      </c>
      <c r="L15" s="88">
        <f>J15/I15*100</f>
        <v>99.9771904827652</v>
      </c>
    </row>
    <row r="16" spans="2:13" x14ac:dyDescent="0.25">
      <c r="B16" s="120" t="s">
        <v>2</v>
      </c>
      <c r="C16" s="113"/>
      <c r="D16" s="113"/>
      <c r="E16" s="113"/>
      <c r="F16" s="113"/>
      <c r="G16" s="90">
        <f>ROUND(G12-G15,2)</f>
        <v>0</v>
      </c>
      <c r="H16" s="90">
        <f>ROUND(H12-H15,2)</f>
        <v>0</v>
      </c>
      <c r="I16" s="90">
        <f>ROUND(I12-I15,2)</f>
        <v>0</v>
      </c>
      <c r="J16" s="90">
        <f>ROUND(J12-J15,2)</f>
        <v>322.56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0" t="s">
        <v>29</v>
      </c>
      <c r="C18" s="100"/>
      <c r="D18" s="100"/>
      <c r="E18" s="100"/>
      <c r="F18" s="100"/>
      <c r="G18" s="7"/>
      <c r="H18" s="7"/>
      <c r="I18" s="7"/>
      <c r="J18" s="7"/>
      <c r="K18" s="1"/>
      <c r="L18" s="1"/>
      <c r="M18" s="1"/>
    </row>
    <row r="19" spans="1:49" ht="51" x14ac:dyDescent="0.25">
      <c r="B19" s="103" t="s">
        <v>3</v>
      </c>
      <c r="C19" s="103"/>
      <c r="D19" s="103"/>
      <c r="E19" s="103"/>
      <c r="F19" s="103"/>
      <c r="G19" s="21" t="s">
        <v>58</v>
      </c>
      <c r="H19" s="2" t="s">
        <v>59</v>
      </c>
      <c r="I19" s="2" t="s">
        <v>60</v>
      </c>
      <c r="J19" s="2" t="s">
        <v>62</v>
      </c>
      <c r="K19" s="2" t="s">
        <v>6</v>
      </c>
      <c r="L19" s="2" t="s">
        <v>22</v>
      </c>
    </row>
    <row r="20" spans="1:49" x14ac:dyDescent="0.25">
      <c r="B20" s="104">
        <v>1</v>
      </c>
      <c r="C20" s="105"/>
      <c r="D20" s="105"/>
      <c r="E20" s="105"/>
      <c r="F20" s="105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1" t="s">
        <v>11</v>
      </c>
      <c r="C21" s="106"/>
      <c r="D21" s="106"/>
      <c r="E21" s="106"/>
      <c r="F21" s="106"/>
      <c r="G21" s="91"/>
      <c r="H21" s="86"/>
      <c r="I21" s="86"/>
      <c r="J21" s="86"/>
      <c r="K21" s="86"/>
      <c r="L21" s="86"/>
    </row>
    <row r="22" spans="1:49" x14ac:dyDescent="0.25">
      <c r="B22" s="101" t="s">
        <v>12</v>
      </c>
      <c r="C22" s="102"/>
      <c r="D22" s="102"/>
      <c r="E22" s="102"/>
      <c r="F22" s="102"/>
      <c r="G22" s="89"/>
      <c r="H22" s="86"/>
      <c r="I22" s="86"/>
      <c r="J22" s="86"/>
      <c r="K22" s="86"/>
      <c r="L22" s="86"/>
    </row>
    <row r="23" spans="1:49" ht="15" customHeight="1" x14ac:dyDescent="0.25">
      <c r="B23" s="107" t="s">
        <v>23</v>
      </c>
      <c r="C23" s="108"/>
      <c r="D23" s="108"/>
      <c r="E23" s="108"/>
      <c r="F23" s="109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1" t="s">
        <v>5</v>
      </c>
      <c r="C24" s="102"/>
      <c r="D24" s="102"/>
      <c r="E24" s="102"/>
      <c r="F24" s="102"/>
      <c r="G24" s="89">
        <v>0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1" t="s">
        <v>28</v>
      </c>
      <c r="C25" s="102"/>
      <c r="D25" s="102"/>
      <c r="E25" s="102"/>
      <c r="F25" s="102"/>
      <c r="G25" s="89">
        <v>0</v>
      </c>
      <c r="H25" s="86"/>
      <c r="I25" s="86"/>
      <c r="J25" s="86">
        <v>-322.56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7" t="s">
        <v>30</v>
      </c>
      <c r="C26" s="108"/>
      <c r="D26" s="108"/>
      <c r="E26" s="108"/>
      <c r="F26" s="109"/>
      <c r="G26" s="94">
        <f>ROUND(G24+G25,2)</f>
        <v>0</v>
      </c>
      <c r="H26" s="94">
        <f>ROUND(H24+H25,2)</f>
        <v>0</v>
      </c>
      <c r="I26" s="94">
        <f>ROUND(I24+I25,2)</f>
        <v>0</v>
      </c>
      <c r="J26" s="94">
        <f>ROUND(J24+J25,2)</f>
        <v>-322.56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9" t="s">
        <v>31</v>
      </c>
      <c r="C27" s="119"/>
      <c r="D27" s="119"/>
      <c r="E27" s="119"/>
      <c r="F27" s="119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6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L16"/>
  <sheetViews>
    <sheetView zoomScale="90" zoomScaleNormal="90" workbookViewId="0">
      <selection activeCell="H21" sqref="H21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8" t="s">
        <v>26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8" t="s">
        <v>15</v>
      </c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95" t="s">
        <v>3</v>
      </c>
      <c r="C8" s="96"/>
      <c r="D8" s="96"/>
      <c r="E8" s="96"/>
      <c r="F8" s="97"/>
      <c r="G8" s="28" t="s">
        <v>64</v>
      </c>
      <c r="H8" s="28" t="s">
        <v>59</v>
      </c>
      <c r="I8" s="28" t="s">
        <v>60</v>
      </c>
      <c r="J8" s="28" t="s">
        <v>66</v>
      </c>
      <c r="K8" s="28" t="s">
        <v>6</v>
      </c>
      <c r="L8" s="28" t="s">
        <v>22</v>
      </c>
    </row>
    <row r="9" spans="2:12" x14ac:dyDescent="0.25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44</v>
      </c>
      <c r="G10" s="65">
        <f>G11</f>
        <v>1805344.45</v>
      </c>
      <c r="H10" s="65">
        <f>H11</f>
        <v>2120065</v>
      </c>
      <c r="I10" s="65">
        <f>I11</f>
        <v>2107629</v>
      </c>
      <c r="J10" s="65">
        <f>J11</f>
        <v>2107470.8200000003</v>
      </c>
      <c r="K10" s="69">
        <f>(J10*100)/G10</f>
        <v>116.73510946899911</v>
      </c>
      <c r="L10" s="69">
        <f>(J10*100)/I10</f>
        <v>99.99249488406166</v>
      </c>
    </row>
    <row r="11">
      <c r="A11"/>
      <c r="B11" s="65" t="s">
        <v>71</v>
      </c>
      <c r="C11" s="65"/>
      <c r="D11" s="65"/>
      <c r="E11" s="65"/>
      <c r="F11" s="65" t="s">
        <v>72</v>
      </c>
      <c r="G11" s="65">
        <f>G12+G15</f>
        <v>1805344.45</v>
      </c>
      <c r="H11" s="65">
        <f>H12+H15</f>
        <v>2120065</v>
      </c>
      <c r="I11" s="65">
        <f>I12+I15</f>
        <v>2107629</v>
      </c>
      <c r="J11" s="65">
        <f>J12+J15</f>
        <v>2107470.8200000003</v>
      </c>
      <c r="K11" s="65">
        <f>(J11*100)/G11</f>
        <v>116.73510946899911</v>
      </c>
      <c r="L11" s="65">
        <f>(J11*100)/I11</f>
        <v>99.99249488406166</v>
      </c>
    </row>
    <row r="12">
      <c r="A12"/>
      <c r="B12" s="65"/>
      <c r="C12" s="65" t="s">
        <v>73</v>
      </c>
      <c r="D12" s="65"/>
      <c r="E12" s="65"/>
      <c r="F12" s="65" t="s">
        <v>74</v>
      </c>
      <c r="G12" s="65">
        <f>G13</f>
        <v>578.46</v>
      </c>
      <c r="H12" s="65">
        <f>H13</f>
        <v>450</v>
      </c>
      <c r="I12" s="65">
        <f>I13</f>
        <v>450</v>
      </c>
      <c r="J12" s="65">
        <f>J13</f>
        <v>963.43</v>
      </c>
      <c r="K12" s="65">
        <f>(J12*100)/G12</f>
        <v>166.55084189053693</v>
      </c>
      <c r="L12" s="65">
        <f>(J12*100)/I12</f>
        <v>214.09555555555556</v>
      </c>
    </row>
    <row r="13">
      <c r="A13"/>
      <c r="B13" s="65"/>
      <c r="C13" s="65"/>
      <c r="D13" s="65" t="s">
        <v>75</v>
      </c>
      <c r="E13" s="65"/>
      <c r="F13" s="65" t="s">
        <v>76</v>
      </c>
      <c r="G13" s="65">
        <f>G14</f>
        <v>578.46</v>
      </c>
      <c r="H13" s="65">
        <f>H14</f>
        <v>450</v>
      </c>
      <c r="I13" s="65">
        <f>I14</f>
        <v>450</v>
      </c>
      <c r="J13" s="65">
        <f>J14</f>
        <v>963.43</v>
      </c>
      <c r="K13" s="65">
        <f>(J13*100)/G13</f>
        <v>166.55084189053693</v>
      </c>
      <c r="L13" s="65">
        <f>(J13*100)/I13</f>
        <v>214.09555555555556</v>
      </c>
    </row>
    <row r="14">
      <c r="A14"/>
      <c r="B14" s="66"/>
      <c r="C14" s="66"/>
      <c r="D14" s="66"/>
      <c r="E14" s="66" t="s">
        <v>77</v>
      </c>
      <c r="F14" s="66" t="s">
        <v>78</v>
      </c>
      <c r="G14" s="66">
        <v>578.46</v>
      </c>
      <c r="H14" s="66">
        <v>450</v>
      </c>
      <c r="I14" s="66">
        <v>450</v>
      </c>
      <c r="J14" s="66">
        <v>963.43</v>
      </c>
      <c r="K14" s="66">
        <f>(J14*100)/G14</f>
        <v>166.55084189053693</v>
      </c>
      <c r="L14" s="66">
        <f>(J14*100)/I14</f>
        <v>214.09555555555556</v>
      </c>
    </row>
    <row r="15">
      <c r="A15"/>
      <c r="B15" s="65"/>
      <c r="C15" s="65" t="s">
        <v>79</v>
      </c>
      <c r="D15" s="65"/>
      <c r="E15" s="65"/>
      <c r="F15" s="65" t="s">
        <v>80</v>
      </c>
      <c r="G15" s="65">
        <f>G16</f>
        <v>1804765.99</v>
      </c>
      <c r="H15" s="65">
        <f>H16</f>
        <v>2119615</v>
      </c>
      <c r="I15" s="65">
        <f>I16</f>
        <v>2107179</v>
      </c>
      <c r="J15" s="65">
        <f>J16</f>
        <v>2106507.39</v>
      </c>
      <c r="K15" s="65">
        <f>(J15*100)/G15</f>
        <v>116.71914262967688</v>
      </c>
      <c r="L15" s="65">
        <f>(J15*100)/I15</f>
        <v>99.96812752974475</v>
      </c>
    </row>
    <row r="16">
      <c r="A16"/>
      <c r="B16" s="65"/>
      <c r="C16" s="65"/>
      <c r="D16" s="65" t="s">
        <v>81</v>
      </c>
      <c r="E16" s="65"/>
      <c r="F16" s="65" t="s">
        <v>82</v>
      </c>
      <c r="G16" s="65">
        <f>G17+G18</f>
        <v>1804765.99</v>
      </c>
      <c r="H16" s="65">
        <f>H17+H18</f>
        <v>2119615</v>
      </c>
      <c r="I16" s="65">
        <f>I17+I18</f>
        <v>2107179</v>
      </c>
      <c r="J16" s="65">
        <f>J17+J18</f>
        <v>2106507.39</v>
      </c>
      <c r="K16" s="65">
        <f>(J16*100)/G16</f>
        <v>116.71914262967688</v>
      </c>
      <c r="L16" s="65">
        <f>(J16*100)/I16</f>
        <v>99.96812752974475</v>
      </c>
    </row>
    <row r="17">
      <c r="A17"/>
      <c r="B17" s="66"/>
      <c r="C17" s="66"/>
      <c r="D17" s="66"/>
      <c r="E17" s="66" t="s">
        <v>83</v>
      </c>
      <c r="F17" s="66" t="s">
        <v>84</v>
      </c>
      <c r="G17" s="66">
        <v>1796585.14</v>
      </c>
      <c r="H17" s="66">
        <v>2109867</v>
      </c>
      <c r="I17" s="66">
        <v>2097401</v>
      </c>
      <c r="J17" s="66">
        <v>2096730.02</v>
      </c>
      <c r="K17" s="66">
        <f>(J17*100)/G17</f>
        <v>116.7064100285278</v>
      </c>
      <c r="L17" s="66">
        <f>(J17*100)/I17</f>
        <v>99.96800897873129</v>
      </c>
    </row>
    <row r="18">
      <c r="A18"/>
      <c r="B18" s="66"/>
      <c r="C18" s="66"/>
      <c r="D18" s="66"/>
      <c r="E18" s="66" t="s">
        <v>85</v>
      </c>
      <c r="F18" s="66" t="s">
        <v>86</v>
      </c>
      <c r="G18" s="66">
        <v>8180.85</v>
      </c>
      <c r="H18" s="66">
        <v>9748</v>
      </c>
      <c r="I18" s="66">
        <v>9778</v>
      </c>
      <c r="J18" s="66">
        <v>9777.37</v>
      </c>
      <c r="K18" s="66">
        <f>(J18*100)/G18</f>
        <v>119.51533153645403</v>
      </c>
      <c r="L18" s="66">
        <f>(J18*100)/I18</f>
        <v>99.99355696461444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95" t="s">
        <v>3</v>
      </c>
      <c r="C21" s="96"/>
      <c r="D21" s="96"/>
      <c r="E21" s="96"/>
      <c r="F21" s="97"/>
      <c r="G21" s="28" t="s">
        <v>64</v>
      </c>
      <c r="H21" s="28" t="s">
        <v>59</v>
      </c>
      <c r="I21" s="28" t="s">
        <v>60</v>
      </c>
      <c r="J21" s="28" t="s">
        <v>66</v>
      </c>
      <c r="K21" s="28" t="s">
        <v>6</v>
      </c>
      <c r="L21" s="28" t="s">
        <v>22</v>
      </c>
    </row>
    <row r="22" spans="2:12" x14ac:dyDescent="0.25">
      <c r="B22" s="122">
        <v>1</v>
      </c>
      <c r="C22" s="123"/>
      <c r="D22" s="123"/>
      <c r="E22" s="123"/>
      <c r="F22" s="124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G24+G67</f>
        <v>1805344.4500000004</v>
      </c>
      <c r="H23" s="65">
        <f>H24+H67</f>
        <v>2120065</v>
      </c>
      <c r="I23" s="65">
        <f>I24+I67</f>
        <v>2107629</v>
      </c>
      <c r="J23" s="65">
        <f>J24+J67</f>
        <v>2107148.2600000002</v>
      </c>
      <c r="K23" s="70">
        <f>(J23*100)/G23</f>
        <v>116.71724251845677</v>
      </c>
      <c r="L23" s="70">
        <f>(J23*100)/I23</f>
        <v>99.97719048276522</v>
      </c>
    </row>
    <row r="24">
      <c r="A24"/>
      <c r="B24" s="65" t="s">
        <v>87</v>
      </c>
      <c r="C24" s="65"/>
      <c r="D24" s="65"/>
      <c r="E24" s="65"/>
      <c r="F24" s="65" t="s">
        <v>88</v>
      </c>
      <c r="G24" s="65">
        <f>G25+G34+G61</f>
        <v>1797163.6000000003</v>
      </c>
      <c r="H24" s="65">
        <f>H25+H34+H61</f>
        <v>2110317</v>
      </c>
      <c r="I24" s="65">
        <f>I25+I34+I61</f>
        <v>2097851</v>
      </c>
      <c r="J24" s="65">
        <f>J25+J34+J61</f>
        <v>2097370.89</v>
      </c>
      <c r="K24" s="65">
        <f>(J24*100)/G24</f>
        <v>116.70450536612246</v>
      </c>
      <c r="L24" s="65">
        <f>(J24*100)/I24</f>
        <v>99.97711419924485</v>
      </c>
    </row>
    <row r="25">
      <c r="A25"/>
      <c r="B25" s="65"/>
      <c r="C25" s="65" t="s">
        <v>89</v>
      </c>
      <c r="D25" s="65"/>
      <c r="E25" s="65"/>
      <c r="F25" s="65" t="s">
        <v>90</v>
      </c>
      <c r="G25" s="65">
        <f>G26+G29+G31</f>
        <v>1533330.3100000003</v>
      </c>
      <c r="H25" s="65">
        <f>H26+H29+H31</f>
        <v>1821755</v>
      </c>
      <c r="I25" s="65">
        <f>I26+I29+I31</f>
        <v>1793775</v>
      </c>
      <c r="J25" s="65">
        <f>J26+J29+J31</f>
        <v>1793756.8699999999</v>
      </c>
      <c r="K25" s="65">
        <f>(J25*100)/G25</f>
        <v>116.98437435832072</v>
      </c>
      <c r="L25" s="65">
        <f>(J25*100)/I25</f>
        <v>99.99898928237934</v>
      </c>
    </row>
    <row r="26">
      <c r="A26"/>
      <c r="B26" s="65"/>
      <c r="C26" s="65"/>
      <c r="D26" s="65" t="s">
        <v>91</v>
      </c>
      <c r="E26" s="65"/>
      <c r="F26" s="65" t="s">
        <v>92</v>
      </c>
      <c r="G26" s="65">
        <f>G27+G28</f>
        <v>1265682.9800000002</v>
      </c>
      <c r="H26" s="65">
        <f>H27+H28</f>
        <v>1514400</v>
      </c>
      <c r="I26" s="65">
        <f>I27+I28</f>
        <v>1489785</v>
      </c>
      <c r="J26" s="65">
        <f>J27+J28</f>
        <v>1489772.51</v>
      </c>
      <c r="K26" s="65">
        <f>(J26*100)/G26</f>
        <v>117.70502831601637</v>
      </c>
      <c r="L26" s="65">
        <f>(J26*100)/I26</f>
        <v>99.99916162399272</v>
      </c>
    </row>
    <row r="27">
      <c r="A27"/>
      <c r="B27" s="66"/>
      <c r="C27" s="66"/>
      <c r="D27" s="66"/>
      <c r="E27" s="66" t="s">
        <v>93</v>
      </c>
      <c r="F27" s="66" t="s">
        <v>94</v>
      </c>
      <c r="G27" s="66">
        <v>1260465.61</v>
      </c>
      <c r="H27" s="66">
        <v>1508800</v>
      </c>
      <c r="I27" s="66">
        <v>1485045</v>
      </c>
      <c r="J27" s="66">
        <v>1485040.43</v>
      </c>
      <c r="K27" s="66">
        <f>(J27*100)/G27</f>
        <v>117.81681453411488</v>
      </c>
      <c r="L27" s="66">
        <f>(J27*100)/I27</f>
        <v>99.99969226521755</v>
      </c>
    </row>
    <row r="28">
      <c r="A28"/>
      <c r="B28" s="66"/>
      <c r="C28" s="66"/>
      <c r="D28" s="66"/>
      <c r="E28" s="66" t="s">
        <v>95</v>
      </c>
      <c r="F28" s="66" t="s">
        <v>96</v>
      </c>
      <c r="G28" s="66">
        <v>5217.37</v>
      </c>
      <c r="H28" s="66">
        <v>5600</v>
      </c>
      <c r="I28" s="66">
        <v>4740</v>
      </c>
      <c r="J28" s="66">
        <v>4732.08</v>
      </c>
      <c r="K28" s="66">
        <f>(J28*100)/G28</f>
        <v>90.69857035249561</v>
      </c>
      <c r="L28" s="66">
        <f>(J28*100)/I28</f>
        <v>99.83291139240507</v>
      </c>
    </row>
    <row r="29">
      <c r="A29"/>
      <c r="B29" s="65"/>
      <c r="C29" s="65"/>
      <c r="D29" s="65" t="s">
        <v>97</v>
      </c>
      <c r="E29" s="65"/>
      <c r="F29" s="65" t="s">
        <v>98</v>
      </c>
      <c r="G29" s="65">
        <f>G30</f>
        <v>36400.31</v>
      </c>
      <c r="H29" s="65">
        <f>H30</f>
        <v>35200</v>
      </c>
      <c r="I29" s="65">
        <f>I30</f>
        <v>36350</v>
      </c>
      <c r="J29" s="65">
        <f>J30</f>
        <v>36348.64</v>
      </c>
      <c r="K29" s="65">
        <f>(J29*100)/G29</f>
        <v>99.85805065945867</v>
      </c>
      <c r="L29" s="65">
        <f>(J29*100)/I29</f>
        <v>99.99625859697386</v>
      </c>
    </row>
    <row r="30">
      <c r="A30"/>
      <c r="B30" s="66"/>
      <c r="C30" s="66"/>
      <c r="D30" s="66"/>
      <c r="E30" s="66" t="s">
        <v>99</v>
      </c>
      <c r="F30" s="66" t="s">
        <v>98</v>
      </c>
      <c r="G30" s="66">
        <v>36400.31</v>
      </c>
      <c r="H30" s="66">
        <v>35200</v>
      </c>
      <c r="I30" s="66">
        <v>36350</v>
      </c>
      <c r="J30" s="66">
        <v>36348.64</v>
      </c>
      <c r="K30" s="66">
        <f>(J30*100)/G30</f>
        <v>99.85805065945867</v>
      </c>
      <c r="L30" s="66">
        <f>(J30*100)/I30</f>
        <v>99.99625859697386</v>
      </c>
    </row>
    <row r="31">
      <c r="A31"/>
      <c r="B31" s="65"/>
      <c r="C31" s="65"/>
      <c r="D31" s="65" t="s">
        <v>100</v>
      </c>
      <c r="E31" s="65"/>
      <c r="F31" s="65" t="s">
        <v>101</v>
      </c>
      <c r="G31" s="65">
        <f>G32+G33</f>
        <v>231247.02</v>
      </c>
      <c r="H31" s="65">
        <f>H32+H33</f>
        <v>272155</v>
      </c>
      <c r="I31" s="65">
        <f>I32+I33</f>
        <v>267640</v>
      </c>
      <c r="J31" s="65">
        <f>J32+J33</f>
        <v>267635.72</v>
      </c>
      <c r="K31" s="65">
        <f>(J31*100)/G31</f>
        <v>115.7358568339605</v>
      </c>
      <c r="L31" s="65">
        <f>(J31*100)/I31</f>
        <v>99.99840083694515</v>
      </c>
    </row>
    <row r="32">
      <c r="A32"/>
      <c r="B32" s="66"/>
      <c r="C32" s="66"/>
      <c r="D32" s="66"/>
      <c r="E32" s="66" t="s">
        <v>102</v>
      </c>
      <c r="F32" s="66" t="s">
        <v>103</v>
      </c>
      <c r="G32" s="66">
        <v>22409.24</v>
      </c>
      <c r="H32" s="66">
        <v>21900</v>
      </c>
      <c r="I32" s="66">
        <v>21825</v>
      </c>
      <c r="J32" s="66">
        <v>21823.2</v>
      </c>
      <c r="K32" s="66">
        <f>(J32*100)/G32</f>
        <v>97.38482875813726</v>
      </c>
      <c r="L32" s="66">
        <f>(J32*100)/I32</f>
        <v>99.99175257731959</v>
      </c>
    </row>
    <row r="33">
      <c r="A33"/>
      <c r="B33" s="66"/>
      <c r="C33" s="66"/>
      <c r="D33" s="66"/>
      <c r="E33" s="66" t="s">
        <v>104</v>
      </c>
      <c r="F33" s="66" t="s">
        <v>105</v>
      </c>
      <c r="G33" s="66">
        <v>208837.78</v>
      </c>
      <c r="H33" s="66">
        <v>250255</v>
      </c>
      <c r="I33" s="66">
        <v>245815</v>
      </c>
      <c r="J33" s="66">
        <v>245812.52</v>
      </c>
      <c r="K33" s="66">
        <f>(J33*100)/G33</f>
        <v>117.70500529166705</v>
      </c>
      <c r="L33" s="66">
        <f>(J33*100)/I33</f>
        <v>99.99899111120152</v>
      </c>
    </row>
    <row r="34">
      <c r="A34"/>
      <c r="B34" s="65"/>
      <c r="C34" s="65" t="s">
        <v>106</v>
      </c>
      <c r="D34" s="65"/>
      <c r="E34" s="65"/>
      <c r="F34" s="65" t="s">
        <v>107</v>
      </c>
      <c r="G34" s="65">
        <f>G35+G39+G44+G54+G56</f>
        <v>252226.63</v>
      </c>
      <c r="H34" s="65">
        <f>H35+H39+H44+H54+H56</f>
        <v>276435</v>
      </c>
      <c r="I34" s="65">
        <f>I35+I39+I44+I54+I56</f>
        <v>291455</v>
      </c>
      <c r="J34" s="65">
        <f>J35+J39+J44+J54+J56</f>
        <v>291023.9100000001</v>
      </c>
      <c r="K34" s="65">
        <f>(J34*100)/G34</f>
        <v>115.38191268701485</v>
      </c>
      <c r="L34" s="65">
        <f>(J34*100)/I34</f>
        <v>99.85209037415724</v>
      </c>
    </row>
    <row r="35">
      <c r="A35"/>
      <c r="B35" s="65"/>
      <c r="C35" s="65"/>
      <c r="D35" s="65" t="s">
        <v>108</v>
      </c>
      <c r="E35" s="65"/>
      <c r="F35" s="65" t="s">
        <v>109</v>
      </c>
      <c r="G35" s="65">
        <f>G36+G37+G38</f>
        <v>42341.51</v>
      </c>
      <c r="H35" s="65">
        <f>H36+H37+H38</f>
        <v>41852</v>
      </c>
      <c r="I35" s="65">
        <f>I36+I37+I38</f>
        <v>42452</v>
      </c>
      <c r="J35" s="65">
        <f>J36+J37+J38</f>
        <v>42407.46</v>
      </c>
      <c r="K35" s="65">
        <f>(J35*100)/G35</f>
        <v>100.15575731711031</v>
      </c>
      <c r="L35" s="65">
        <f>(J35*100)/I35</f>
        <v>99.89508150381607</v>
      </c>
    </row>
    <row r="36">
      <c r="A36"/>
      <c r="B36" s="66"/>
      <c r="C36" s="66"/>
      <c r="D36" s="66"/>
      <c r="E36" s="66" t="s">
        <v>110</v>
      </c>
      <c r="F36" s="66" t="s">
        <v>111</v>
      </c>
      <c r="G36" s="66">
        <v>5340</v>
      </c>
      <c r="H36" s="66">
        <v>5852</v>
      </c>
      <c r="I36" s="66">
        <v>6852</v>
      </c>
      <c r="J36" s="66">
        <v>6852</v>
      </c>
      <c r="K36" s="66">
        <f>(J36*100)/G36</f>
        <v>128.31460674157304</v>
      </c>
      <c r="L36" s="66">
        <f>(J36*100)/I36</f>
        <v>100</v>
      </c>
    </row>
    <row r="37">
      <c r="A37"/>
      <c r="B37" s="66"/>
      <c r="C37" s="66"/>
      <c r="D37" s="66"/>
      <c r="E37" s="66" t="s">
        <v>112</v>
      </c>
      <c r="F37" s="66" t="s">
        <v>113</v>
      </c>
      <c r="G37" s="66">
        <v>35459.76</v>
      </c>
      <c r="H37" s="66">
        <v>35000</v>
      </c>
      <c r="I37" s="66">
        <v>35000</v>
      </c>
      <c r="J37" s="66">
        <v>34955.46</v>
      </c>
      <c r="K37" s="66">
        <f>(J37*100)/G37</f>
        <v>98.57782455380408</v>
      </c>
      <c r="L37" s="66">
        <f>(J37*100)/I37</f>
        <v>99.87274285714285</v>
      </c>
    </row>
    <row r="38">
      <c r="A38"/>
      <c r="B38" s="66"/>
      <c r="C38" s="66"/>
      <c r="D38" s="66"/>
      <c r="E38" s="66" t="s">
        <v>114</v>
      </c>
      <c r="F38" s="66" t="s">
        <v>115</v>
      </c>
      <c r="G38" s="66">
        <v>1541.75</v>
      </c>
      <c r="H38" s="66">
        <v>1000</v>
      </c>
      <c r="I38" s="66">
        <v>600</v>
      </c>
      <c r="J38" s="66">
        <v>600</v>
      </c>
      <c r="K38" s="66">
        <f>(J38*100)/G38</f>
        <v>38.916815307280686</v>
      </c>
      <c r="L38" s="66">
        <f>(J38*100)/I38</f>
        <v>100</v>
      </c>
    </row>
    <row r="39">
      <c r="A39"/>
      <c r="B39" s="65"/>
      <c r="C39" s="65"/>
      <c r="D39" s="65" t="s">
        <v>116</v>
      </c>
      <c r="E39" s="65"/>
      <c r="F39" s="65" t="s">
        <v>117</v>
      </c>
      <c r="G39" s="65">
        <f>G40+G41+G42+G43</f>
        <v>16207.12</v>
      </c>
      <c r="H39" s="65">
        <f>H40+H41+H42+H43</f>
        <v>18600</v>
      </c>
      <c r="I39" s="65">
        <f>I40+I41+I42+I43</f>
        <v>17850</v>
      </c>
      <c r="J39" s="65">
        <f>J40+J41+J42+J43</f>
        <v>17834.879999999997</v>
      </c>
      <c r="K39" s="65">
        <f>(J39*100)/G39</f>
        <v>110.04348706000819</v>
      </c>
      <c r="L39" s="65">
        <f>(J39*100)/I39</f>
        <v>99.91529411764706</v>
      </c>
    </row>
    <row r="40">
      <c r="A40"/>
      <c r="B40" s="66"/>
      <c r="C40" s="66"/>
      <c r="D40" s="66"/>
      <c r="E40" s="66" t="s">
        <v>118</v>
      </c>
      <c r="F40" s="66" t="s">
        <v>119</v>
      </c>
      <c r="G40" s="66">
        <v>13372.68</v>
      </c>
      <c r="H40" s="66">
        <v>10000</v>
      </c>
      <c r="I40" s="66">
        <v>9570</v>
      </c>
      <c r="J40" s="66">
        <v>9565.31</v>
      </c>
      <c r="K40" s="66">
        <f>(J40*100)/G40</f>
        <v>71.52874367740797</v>
      </c>
      <c r="L40" s="66">
        <f>(J40*100)/I40</f>
        <v>99.95099268547544</v>
      </c>
    </row>
    <row r="41">
      <c r="A41"/>
      <c r="B41" s="66"/>
      <c r="C41" s="66"/>
      <c r="D41" s="66"/>
      <c r="E41" s="66" t="s">
        <v>120</v>
      </c>
      <c r="F41" s="66" t="s">
        <v>121</v>
      </c>
      <c r="G41" s="66">
        <v>1458.95</v>
      </c>
      <c r="H41" s="66">
        <v>7000</v>
      </c>
      <c r="I41" s="66">
        <v>7500</v>
      </c>
      <c r="J41" s="66">
        <v>7491.57</v>
      </c>
      <c r="K41" s="66">
        <f>(J41*100)/G41</f>
        <v>513.4905240069913</v>
      </c>
      <c r="L41" s="66">
        <f>(J41*100)/I41</f>
        <v>99.8876</v>
      </c>
    </row>
    <row r="42">
      <c r="A42"/>
      <c r="B42" s="66"/>
      <c r="C42" s="66"/>
      <c r="D42" s="66"/>
      <c r="E42" s="66" t="s">
        <v>122</v>
      </c>
      <c r="F42" s="66" t="s">
        <v>123</v>
      </c>
      <c r="G42" s="66">
        <v>1295.49</v>
      </c>
      <c r="H42" s="66">
        <v>1450</v>
      </c>
      <c r="I42" s="66">
        <v>630</v>
      </c>
      <c r="J42" s="66">
        <v>628</v>
      </c>
      <c r="K42" s="66">
        <f>(J42*100)/G42</f>
        <v>48.47586627453705</v>
      </c>
      <c r="L42" s="66">
        <f>(J42*100)/I42</f>
        <v>99.68253968253968</v>
      </c>
    </row>
    <row r="43">
      <c r="A43"/>
      <c r="B43" s="66"/>
      <c r="C43" s="66"/>
      <c r="D43" s="66"/>
      <c r="E43" s="66" t="s">
        <v>124</v>
      </c>
      <c r="F43" s="66" t="s">
        <v>125</v>
      </c>
      <c r="G43" s="66">
        <v>80</v>
      </c>
      <c r="H43" s="66">
        <v>150</v>
      </c>
      <c r="I43" s="66">
        <v>150</v>
      </c>
      <c r="J43" s="66">
        <v>150</v>
      </c>
      <c r="K43" s="66">
        <f>(J43*100)/G43</f>
        <v>187.5</v>
      </c>
      <c r="L43" s="66">
        <f>(J43*100)/I43</f>
        <v>100</v>
      </c>
    </row>
    <row r="44">
      <c r="A44"/>
      <c r="B44" s="65"/>
      <c r="C44" s="65"/>
      <c r="D44" s="65" t="s">
        <v>126</v>
      </c>
      <c r="E44" s="65"/>
      <c r="F44" s="65" t="s">
        <v>127</v>
      </c>
      <c r="G44" s="65">
        <f>G45+G46+G47+G48+G49+G50+G51+G52+G53</f>
        <v>188272.86</v>
      </c>
      <c r="H44" s="65">
        <f>H45+H46+H47+H48+H49+H50+H51+H52+H53</f>
        <v>209425</v>
      </c>
      <c r="I44" s="65">
        <f>I45+I46+I47+I48+I49+I50+I51+I52+I53</f>
        <v>224045</v>
      </c>
      <c r="J44" s="65">
        <f>J45+J46+J47+J48+J49+J50+J51+J52+J53</f>
        <v>223990.48000000004</v>
      </c>
      <c r="K44" s="65">
        <f>(J44*100)/G44</f>
        <v>118.97119956641654</v>
      </c>
      <c r="L44" s="65">
        <f>(J44*100)/I44</f>
        <v>99.97566560289228</v>
      </c>
    </row>
    <row r="45">
      <c r="A45"/>
      <c r="B45" s="66"/>
      <c r="C45" s="66"/>
      <c r="D45" s="66"/>
      <c r="E45" s="66" t="s">
        <v>128</v>
      </c>
      <c r="F45" s="66" t="s">
        <v>129</v>
      </c>
      <c r="G45" s="66">
        <v>9428.05</v>
      </c>
      <c r="H45" s="66">
        <v>15250</v>
      </c>
      <c r="I45" s="66">
        <v>14620</v>
      </c>
      <c r="J45" s="66">
        <v>14611.13</v>
      </c>
      <c r="K45" s="66">
        <f>(J45*100)/G45</f>
        <v>154.97510089573137</v>
      </c>
      <c r="L45" s="66">
        <f>(J45*100)/I45</f>
        <v>99.93932968536252</v>
      </c>
    </row>
    <row r="46">
      <c r="A46"/>
      <c r="B46" s="66"/>
      <c r="C46" s="66"/>
      <c r="D46" s="66"/>
      <c r="E46" s="66" t="s">
        <v>130</v>
      </c>
      <c r="F46" s="66" t="s">
        <v>131</v>
      </c>
      <c r="G46" s="66">
        <v>1266.71</v>
      </c>
      <c r="H46" s="66">
        <v>4100</v>
      </c>
      <c r="I46" s="66">
        <v>4120</v>
      </c>
      <c r="J46" s="66">
        <v>4308.87</v>
      </c>
      <c r="K46" s="66">
        <f>(J46*100)/G46</f>
        <v>340.16231023675505</v>
      </c>
      <c r="L46" s="66">
        <f>(J46*100)/I46</f>
        <v>104.58422330097088</v>
      </c>
    </row>
    <row r="47">
      <c r="A47"/>
      <c r="B47" s="66"/>
      <c r="C47" s="66"/>
      <c r="D47" s="66"/>
      <c r="E47" s="66" t="s">
        <v>132</v>
      </c>
      <c r="F47" s="66" t="s">
        <v>133</v>
      </c>
      <c r="G47" s="66">
        <v>2360</v>
      </c>
      <c r="H47" s="66">
        <v>1250</v>
      </c>
      <c r="I47" s="66">
        <v>1400</v>
      </c>
      <c r="J47" s="66">
        <v>1356.06</v>
      </c>
      <c r="K47" s="66">
        <f>(J47*100)/G47</f>
        <v>57.46016949152543</v>
      </c>
      <c r="L47" s="66">
        <f>(J47*100)/I47</f>
        <v>96.86142857142858</v>
      </c>
    </row>
    <row r="48">
      <c r="A48"/>
      <c r="B48" s="66"/>
      <c r="C48" s="66"/>
      <c r="D48" s="66"/>
      <c r="E48" s="66" t="s">
        <v>134</v>
      </c>
      <c r="F48" s="66" t="s">
        <v>135</v>
      </c>
      <c r="G48" s="66">
        <v>8097.4</v>
      </c>
      <c r="H48" s="66">
        <v>11000</v>
      </c>
      <c r="I48" s="66">
        <v>10760</v>
      </c>
      <c r="J48" s="66">
        <v>10758.28</v>
      </c>
      <c r="K48" s="66">
        <f>(J48*100)/G48</f>
        <v>132.86091831946058</v>
      </c>
      <c r="L48" s="66">
        <f>(J48*100)/I48</f>
        <v>99.98401486988847</v>
      </c>
    </row>
    <row r="49">
      <c r="A49"/>
      <c r="B49" s="66"/>
      <c r="C49" s="66"/>
      <c r="D49" s="66"/>
      <c r="E49" s="66" t="s">
        <v>136</v>
      </c>
      <c r="F49" s="66" t="s">
        <v>137</v>
      </c>
      <c r="G49" s="66">
        <v>3418.07</v>
      </c>
      <c r="H49" s="66">
        <v>3450</v>
      </c>
      <c r="I49" s="66">
        <v>3450</v>
      </c>
      <c r="J49" s="66">
        <v>3433.95</v>
      </c>
      <c r="K49" s="66">
        <f>(J49*100)/G49</f>
        <v>100.46458966609812</v>
      </c>
      <c r="L49" s="66">
        <f>(J49*100)/I49</f>
        <v>99.53478260869565</v>
      </c>
    </row>
    <row r="50">
      <c r="A50"/>
      <c r="B50" s="66"/>
      <c r="C50" s="66"/>
      <c r="D50" s="66"/>
      <c r="E50" s="66" t="s">
        <v>138</v>
      </c>
      <c r="F50" s="66" t="s">
        <v>139</v>
      </c>
      <c r="G50" s="66">
        <v>6016</v>
      </c>
      <c r="H50" s="66">
        <v>1000</v>
      </c>
      <c r="I50" s="66">
        <v>120</v>
      </c>
      <c r="J50" s="66">
        <v>120</v>
      </c>
      <c r="K50" s="66">
        <f>(J50*100)/G50</f>
        <v>1.9946808510638299</v>
      </c>
      <c r="L50" s="66">
        <f>(J50*100)/I50</f>
        <v>100</v>
      </c>
    </row>
    <row r="51">
      <c r="A51"/>
      <c r="B51" s="66"/>
      <c r="C51" s="66"/>
      <c r="D51" s="66"/>
      <c r="E51" s="66" t="s">
        <v>140</v>
      </c>
      <c r="F51" s="66" t="s">
        <v>141</v>
      </c>
      <c r="G51" s="66">
        <v>140894.5</v>
      </c>
      <c r="H51" s="66">
        <v>155000</v>
      </c>
      <c r="I51" s="66">
        <v>160270</v>
      </c>
      <c r="J51" s="66">
        <v>160266.2</v>
      </c>
      <c r="K51" s="66">
        <f>(J51*100)/G51</f>
        <v>113.74908175975641</v>
      </c>
      <c r="L51" s="66">
        <f>(J51*100)/I51</f>
        <v>99.99762900106072</v>
      </c>
    </row>
    <row r="52">
      <c r="A52"/>
      <c r="B52" s="66"/>
      <c r="C52" s="66"/>
      <c r="D52" s="66"/>
      <c r="E52" s="66" t="s">
        <v>142</v>
      </c>
      <c r="F52" s="66" t="s">
        <v>143</v>
      </c>
      <c r="G52" s="66">
        <v>400.63</v>
      </c>
      <c r="H52" s="66">
        <v>375</v>
      </c>
      <c r="I52" s="66">
        <v>505</v>
      </c>
      <c r="J52" s="66">
        <v>424.76</v>
      </c>
      <c r="K52" s="66">
        <f>(J52*100)/G52</f>
        <v>106.02301375333849</v>
      </c>
      <c r="L52" s="66">
        <f>(J52*100)/I52</f>
        <v>84.1108910891089</v>
      </c>
    </row>
    <row r="53">
      <c r="A53"/>
      <c r="B53" s="66"/>
      <c r="C53" s="66"/>
      <c r="D53" s="66"/>
      <c r="E53" s="66" t="s">
        <v>144</v>
      </c>
      <c r="F53" s="66" t="s">
        <v>145</v>
      </c>
      <c r="G53" s="66">
        <v>16391.5</v>
      </c>
      <c r="H53" s="66">
        <v>18000</v>
      </c>
      <c r="I53" s="66">
        <v>28800</v>
      </c>
      <c r="J53" s="66">
        <v>28711.23</v>
      </c>
      <c r="K53" s="66">
        <f>(J53*100)/G53</f>
        <v>175.1592593722356</v>
      </c>
      <c r="L53" s="66">
        <f>(J53*100)/I53</f>
        <v>99.69177083333334</v>
      </c>
    </row>
    <row r="54">
      <c r="A54"/>
      <c r="B54" s="65"/>
      <c r="C54" s="65"/>
      <c r="D54" s="65" t="s">
        <v>146</v>
      </c>
      <c r="E54" s="65"/>
      <c r="F54" s="65" t="s">
        <v>147</v>
      </c>
      <c r="G54" s="65">
        <f>G55</f>
        <v>910</v>
      </c>
      <c r="H54" s="65">
        <f>H55</f>
        <v>1000</v>
      </c>
      <c r="I54" s="65">
        <f>I55</f>
        <v>1150</v>
      </c>
      <c r="J54" s="65">
        <f>J55</f>
        <v>1150</v>
      </c>
      <c r="K54" s="65">
        <f>(J54*100)/G54</f>
        <v>126.37362637362638</v>
      </c>
      <c r="L54" s="65">
        <f>(J54*100)/I54</f>
        <v>100</v>
      </c>
    </row>
    <row r="55">
      <c r="A55"/>
      <c r="B55" s="66"/>
      <c r="C55" s="66"/>
      <c r="D55" s="66"/>
      <c r="E55" s="66" t="s">
        <v>148</v>
      </c>
      <c r="F55" s="66" t="s">
        <v>149</v>
      </c>
      <c r="G55" s="66">
        <v>910</v>
      </c>
      <c r="H55" s="66">
        <v>1000</v>
      </c>
      <c r="I55" s="66">
        <v>1150</v>
      </c>
      <c r="J55" s="66">
        <v>1150</v>
      </c>
      <c r="K55" s="66">
        <f>(J55*100)/G55</f>
        <v>126.37362637362638</v>
      </c>
      <c r="L55" s="66">
        <f>(J55*100)/I55</f>
        <v>100</v>
      </c>
    </row>
    <row r="56">
      <c r="A56"/>
      <c r="B56" s="65"/>
      <c r="C56" s="65"/>
      <c r="D56" s="65" t="s">
        <v>150</v>
      </c>
      <c r="E56" s="65"/>
      <c r="F56" s="65" t="s">
        <v>151</v>
      </c>
      <c r="G56" s="65">
        <f>G57+G58+G59+G60</f>
        <v>4495.139999999999</v>
      </c>
      <c r="H56" s="65">
        <f>H57+H58+H59+H60</f>
        <v>5558</v>
      </c>
      <c r="I56" s="65">
        <f>I57+I58+I59+I60</f>
        <v>5958</v>
      </c>
      <c r="J56" s="65">
        <f>J57+J58+J59+J60</f>
        <v>5641.09</v>
      </c>
      <c r="K56" s="65">
        <f>(J56*100)/G56</f>
        <v>125.49308809069352</v>
      </c>
      <c r="L56" s="65">
        <f>(J56*100)/I56</f>
        <v>94.68093319906009</v>
      </c>
    </row>
    <row r="57">
      <c r="A57"/>
      <c r="B57" s="66"/>
      <c r="C57" s="66"/>
      <c r="D57" s="66"/>
      <c r="E57" s="66" t="s">
        <v>152</v>
      </c>
      <c r="F57" s="66" t="s">
        <v>153</v>
      </c>
      <c r="G57" s="66">
        <v>1182</v>
      </c>
      <c r="H57" s="66">
        <v>1300</v>
      </c>
      <c r="I57" s="66">
        <v>1300</v>
      </c>
      <c r="J57" s="66">
        <v>1210</v>
      </c>
      <c r="K57" s="66">
        <f>(J57*100)/G57</f>
        <v>102.3688663282572</v>
      </c>
      <c r="L57" s="66">
        <f>(J57*100)/I57</f>
        <v>93.07692307692308</v>
      </c>
    </row>
    <row r="58">
      <c r="A58"/>
      <c r="B58" s="66"/>
      <c r="C58" s="66"/>
      <c r="D58" s="66"/>
      <c r="E58" s="66" t="s">
        <v>154</v>
      </c>
      <c r="F58" s="66" t="s">
        <v>155</v>
      </c>
      <c r="G58" s="66">
        <v>592.14</v>
      </c>
      <c r="H58" s="66">
        <v>600</v>
      </c>
      <c r="I58" s="66">
        <v>1000</v>
      </c>
      <c r="J58" s="66">
        <v>969.88</v>
      </c>
      <c r="K58" s="66">
        <f>(J58*100)/G58</f>
        <v>163.7923464045665</v>
      </c>
      <c r="L58" s="66">
        <f>(J58*100)/I58</f>
        <v>96.988</v>
      </c>
    </row>
    <row r="59">
      <c r="A59"/>
      <c r="B59" s="66"/>
      <c r="C59" s="66"/>
      <c r="D59" s="66"/>
      <c r="E59" s="66" t="s">
        <v>156</v>
      </c>
      <c r="F59" s="66" t="s">
        <v>157</v>
      </c>
      <c r="G59" s="66">
        <v>1988</v>
      </c>
      <c r="H59" s="66">
        <v>2328</v>
      </c>
      <c r="I59" s="66">
        <v>2328</v>
      </c>
      <c r="J59" s="66">
        <v>2132</v>
      </c>
      <c r="K59" s="66">
        <f>(J59*100)/G59</f>
        <v>107.24346076458752</v>
      </c>
      <c r="L59" s="66">
        <f>(J59*100)/I59</f>
        <v>91.5807560137457</v>
      </c>
    </row>
    <row r="60">
      <c r="A60"/>
      <c r="B60" s="66"/>
      <c r="C60" s="66"/>
      <c r="D60" s="66"/>
      <c r="E60" s="66" t="s">
        <v>158</v>
      </c>
      <c r="F60" s="66" t="s">
        <v>151</v>
      </c>
      <c r="G60" s="66">
        <v>733</v>
      </c>
      <c r="H60" s="66">
        <v>1330</v>
      </c>
      <c r="I60" s="66">
        <v>1330</v>
      </c>
      <c r="J60" s="66">
        <v>1329.21</v>
      </c>
      <c r="K60" s="66">
        <f>(J60*100)/G60</f>
        <v>181.33833560709414</v>
      </c>
      <c r="L60" s="66">
        <f>(J60*100)/I60</f>
        <v>99.9406015037594</v>
      </c>
    </row>
    <row r="61">
      <c r="A61"/>
      <c r="B61" s="65"/>
      <c r="C61" s="65" t="s">
        <v>159</v>
      </c>
      <c r="D61" s="65"/>
      <c r="E61" s="65"/>
      <c r="F61" s="65" t="s">
        <v>160</v>
      </c>
      <c r="G61" s="65">
        <f>G62+G64</f>
        <v>11606.66</v>
      </c>
      <c r="H61" s="65">
        <f>H62+H64</f>
        <v>12127</v>
      </c>
      <c r="I61" s="65">
        <f>I62+I64</f>
        <v>12621</v>
      </c>
      <c r="J61" s="65">
        <f>J62+J64</f>
        <v>12590.11</v>
      </c>
      <c r="K61" s="65">
        <f>(J61*100)/G61</f>
        <v>108.4731524831433</v>
      </c>
      <c r="L61" s="65">
        <f>(J61*100)/I61</f>
        <v>99.7552491878615</v>
      </c>
    </row>
    <row r="62">
      <c r="A62"/>
      <c r="B62" s="65"/>
      <c r="C62" s="65"/>
      <c r="D62" s="65" t="s">
        <v>161</v>
      </c>
      <c r="E62" s="65"/>
      <c r="F62" s="65" t="s">
        <v>162</v>
      </c>
      <c r="G62" s="65">
        <f>G63</f>
        <v>1636.37</v>
      </c>
      <c r="H62" s="65">
        <f>H63</f>
        <v>1177</v>
      </c>
      <c r="I62" s="65">
        <f>I63</f>
        <v>1177</v>
      </c>
      <c r="J62" s="65">
        <f>J63</f>
        <v>1148.82</v>
      </c>
      <c r="K62" s="65">
        <f>(J62*100)/G62</f>
        <v>70.20539364569139</v>
      </c>
      <c r="L62" s="65">
        <f>(J62*100)/I62</f>
        <v>97.60577740016993</v>
      </c>
    </row>
    <row r="63">
      <c r="A63"/>
      <c r="B63" s="66"/>
      <c r="C63" s="66"/>
      <c r="D63" s="66"/>
      <c r="E63" s="66" t="s">
        <v>163</v>
      </c>
      <c r="F63" s="66" t="s">
        <v>164</v>
      </c>
      <c r="G63" s="66">
        <v>1636.37</v>
      </c>
      <c r="H63" s="66">
        <v>1177</v>
      </c>
      <c r="I63" s="66">
        <v>1177</v>
      </c>
      <c r="J63" s="66">
        <v>1148.82</v>
      </c>
      <c r="K63" s="66">
        <f>(J63*100)/G63</f>
        <v>70.20539364569139</v>
      </c>
      <c r="L63" s="66">
        <f>(J63*100)/I63</f>
        <v>97.60577740016993</v>
      </c>
    </row>
    <row r="64">
      <c r="A64"/>
      <c r="B64" s="65"/>
      <c r="C64" s="65"/>
      <c r="D64" s="65" t="s">
        <v>165</v>
      </c>
      <c r="E64" s="65"/>
      <c r="F64" s="65" t="s">
        <v>166</v>
      </c>
      <c r="G64" s="65">
        <f>G65+G66</f>
        <v>9970.29</v>
      </c>
      <c r="H64" s="65">
        <f>H65+H66</f>
        <v>10950</v>
      </c>
      <c r="I64" s="65">
        <f>I65+I66</f>
        <v>11444</v>
      </c>
      <c r="J64" s="65">
        <f>J65+J66</f>
        <v>11441.29</v>
      </c>
      <c r="K64" s="65">
        <f>(J64*100)/G64</f>
        <v>114.75383363974368</v>
      </c>
      <c r="L64" s="65">
        <f>(J64*100)/I64</f>
        <v>99.97631946871724</v>
      </c>
    </row>
    <row r="65">
      <c r="A65"/>
      <c r="B65" s="66"/>
      <c r="C65" s="66"/>
      <c r="D65" s="66"/>
      <c r="E65" s="66" t="s">
        <v>167</v>
      </c>
      <c r="F65" s="66" t="s">
        <v>168</v>
      </c>
      <c r="G65" s="66">
        <v>770.75</v>
      </c>
      <c r="H65" s="66">
        <v>1200</v>
      </c>
      <c r="I65" s="66">
        <v>1125</v>
      </c>
      <c r="J65" s="66">
        <v>1124.18</v>
      </c>
      <c r="K65" s="66">
        <f>(J65*100)/G65</f>
        <v>145.85533571196885</v>
      </c>
      <c r="L65" s="66">
        <f>(J65*100)/I65</f>
        <v>99.92711111111112</v>
      </c>
    </row>
    <row r="66">
      <c r="A66"/>
      <c r="B66" s="66"/>
      <c r="C66" s="66"/>
      <c r="D66" s="66"/>
      <c r="E66" s="66" t="s">
        <v>169</v>
      </c>
      <c r="F66" s="66" t="s">
        <v>170</v>
      </c>
      <c r="G66" s="66">
        <v>9199.54</v>
      </c>
      <c r="H66" s="66">
        <v>9750</v>
      </c>
      <c r="I66" s="66">
        <v>10319</v>
      </c>
      <c r="J66" s="66">
        <v>10317.11</v>
      </c>
      <c r="K66" s="66">
        <f>(J66*100)/G66</f>
        <v>112.14810740537025</v>
      </c>
      <c r="L66" s="66">
        <f>(J66*100)/I66</f>
        <v>99.98168427173175</v>
      </c>
    </row>
    <row r="67">
      <c r="A67"/>
      <c r="B67" s="65" t="s">
        <v>171</v>
      </c>
      <c r="C67" s="65"/>
      <c r="D67" s="65"/>
      <c r="E67" s="65"/>
      <c r="F67" s="65" t="s">
        <v>172</v>
      </c>
      <c r="G67" s="65">
        <f>G68</f>
        <v>8180.85</v>
      </c>
      <c r="H67" s="65">
        <f>H68</f>
        <v>9748</v>
      </c>
      <c r="I67" s="65">
        <f>I68</f>
        <v>9778</v>
      </c>
      <c r="J67" s="65">
        <f>J68</f>
        <v>9777.37</v>
      </c>
      <c r="K67" s="65">
        <f>(J67*100)/G67</f>
        <v>119.51533153645403</v>
      </c>
      <c r="L67" s="65">
        <f>(J67*100)/I67</f>
        <v>99.99355696461444</v>
      </c>
    </row>
    <row r="68">
      <c r="A68"/>
      <c r="B68" s="65"/>
      <c r="C68" s="65" t="s">
        <v>173</v>
      </c>
      <c r="D68" s="65"/>
      <c r="E68" s="65"/>
      <c r="F68" s="65" t="s">
        <v>174</v>
      </c>
      <c r="G68" s="65">
        <f>G69+G71</f>
        <v>8180.85</v>
      </c>
      <c r="H68" s="65">
        <f>H69+H71</f>
        <v>9748</v>
      </c>
      <c r="I68" s="65">
        <f>I69+I71</f>
        <v>9778</v>
      </c>
      <c r="J68" s="65">
        <f>J69+J71</f>
        <v>9777.37</v>
      </c>
      <c r="K68" s="65">
        <f>(J68*100)/G68</f>
        <v>119.51533153645403</v>
      </c>
      <c r="L68" s="65">
        <f>(J68*100)/I68</f>
        <v>99.99355696461444</v>
      </c>
    </row>
    <row r="69">
      <c r="A69"/>
      <c r="B69" s="65"/>
      <c r="C69" s="65"/>
      <c r="D69" s="65" t="s">
        <v>175</v>
      </c>
      <c r="E69" s="65"/>
      <c r="F69" s="65" t="s">
        <v>176</v>
      </c>
      <c r="G69" s="65">
        <f>G70</f>
        <v>0</v>
      </c>
      <c r="H69" s="65">
        <f>H70</f>
        <v>1038</v>
      </c>
      <c r="I69" s="65">
        <f>I70</f>
        <v>1038</v>
      </c>
      <c r="J69" s="65">
        <f>J70</f>
        <v>1037.5</v>
      </c>
      <c r="K69" s="65" t="e">
        <f>(J69*100)/G69</f>
        <v>#DIV/0!</v>
      </c>
      <c r="L69" s="65">
        <f>(J69*100)/I69</f>
        <v>99.95183044315992</v>
      </c>
    </row>
    <row r="70">
      <c r="A70"/>
      <c r="B70" s="66"/>
      <c r="C70" s="66"/>
      <c r="D70" s="66"/>
      <c r="E70" s="66" t="s">
        <v>177</v>
      </c>
      <c r="F70" s="66" t="s">
        <v>178</v>
      </c>
      <c r="G70" s="66">
        <v>0</v>
      </c>
      <c r="H70" s="66">
        <v>1038</v>
      </c>
      <c r="I70" s="66">
        <v>1038</v>
      </c>
      <c r="J70" s="66">
        <v>1037.5</v>
      </c>
      <c r="K70" s="66" t="e">
        <f>(J70*100)/G70</f>
        <v>#DIV/0!</v>
      </c>
      <c r="L70" s="66">
        <f>(J70*100)/I70</f>
        <v>99.95183044315992</v>
      </c>
    </row>
    <row r="71">
      <c r="A71"/>
      <c r="B71" s="65"/>
      <c r="C71" s="65"/>
      <c r="D71" s="65" t="s">
        <v>179</v>
      </c>
      <c r="E71" s="65"/>
      <c r="F71" s="65" t="s">
        <v>180</v>
      </c>
      <c r="G71" s="65">
        <f>G72</f>
        <v>8180.85</v>
      </c>
      <c r="H71" s="65">
        <f>H72</f>
        <v>8710</v>
      </c>
      <c r="I71" s="65">
        <f>I72</f>
        <v>8740</v>
      </c>
      <c r="J71" s="65">
        <f>J72</f>
        <v>8739.87</v>
      </c>
      <c r="K71" s="65">
        <f>(J71*100)/G71</f>
        <v>106.83327527090705</v>
      </c>
      <c r="L71" s="65">
        <f>(J71*100)/I71</f>
        <v>99.99851258581236</v>
      </c>
    </row>
    <row r="72">
      <c r="A72"/>
      <c r="B72" s="66"/>
      <c r="C72" s="66"/>
      <c r="D72" s="66"/>
      <c r="E72" s="66" t="s">
        <v>181</v>
      </c>
      <c r="F72" s="66" t="s">
        <v>182</v>
      </c>
      <c r="G72" s="66">
        <v>8180.85</v>
      </c>
      <c r="H72" s="66">
        <v>8710</v>
      </c>
      <c r="I72" s="66">
        <v>8740</v>
      </c>
      <c r="J72" s="66">
        <v>8739.87</v>
      </c>
      <c r="K72" s="66">
        <f>(J72*100)/G72</f>
        <v>106.83327527090705</v>
      </c>
      <c r="L72" s="66">
        <f>(J72*100)/I72</f>
        <v>99.99851258581236</v>
      </c>
    </row>
    <row r="73" spans="2:12" x14ac:dyDescent="0.25">
      <c r="B73" s="65"/>
      <c r="C73" s="66"/>
      <c r="D73" s="67"/>
      <c r="E73" s="68"/>
      <c r="F73" s="8"/>
      <c r="G73" s="65"/>
      <c r="H73" s="65"/>
      <c r="I73" s="65"/>
      <c r="J73" s="65"/>
      <c r="K73" s="70"/>
      <c r="L73" s="70"/>
    </row>
  </sheetData>
  <mergeCells count="7">
    <mergeCell ref="B2:L2"/>
    <mergeCell ref="B4:L4"/>
    <mergeCell ref="B6:L6"/>
    <mergeCell ref="B9:F9"/>
    <mergeCell ref="B8:F8"/>
    <mergeCell ref="B21:F21"/>
    <mergeCell ref="B22:F22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H11"/>
  <sheetViews>
    <sheetView workbookViewId="0">
      <selection activeCell="F5" sqref="F5"/>
    </sheetView>
  </sheetViews>
  <sheetFormatPr baseColWidth="8"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61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16</v>
      </c>
      <c r="C2" s="98"/>
      <c r="D2" s="98"/>
      <c r="E2" s="98"/>
      <c r="F2" s="98"/>
      <c r="G2" s="98"/>
      <c r="H2" s="98"/>
    </row>
    <row r="3" spans="2:8" ht="18" x14ac:dyDescent="0.25">
      <c r="B3" s="61"/>
      <c r="C3" s="3"/>
      <c r="D3" s="3"/>
      <c r="E3" s="3"/>
      <c r="F3" s="4"/>
      <c r="G3" s="4"/>
      <c r="H3" s="4"/>
    </row>
    <row r="4" spans="2:8" ht="33.75" customHeight="1" x14ac:dyDescent="0.25">
      <c r="B4" s="28" t="s">
        <v>3</v>
      </c>
      <c r="C4" s="28" t="s">
        <v>64</v>
      </c>
      <c r="D4" s="28" t="s">
        <v>59</v>
      </c>
      <c r="E4" s="28" t="s">
        <v>60</v>
      </c>
      <c r="F4" s="28" t="s">
        <v>66</v>
      </c>
      <c r="G4" s="28" t="s">
        <v>6</v>
      </c>
      <c r="H4" s="28" t="s">
        <v>22</v>
      </c>
    </row>
    <row r="5" spans="2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2:8" x14ac:dyDescent="0.25">
      <c r="B6" s="8" t="s">
        <v>45</v>
      </c>
      <c r="C6" s="71">
        <f>C7+C9</f>
        <v>1805344.45</v>
      </c>
      <c r="D6" s="71">
        <f>D7+D9</f>
        <v>2120065</v>
      </c>
      <c r="E6" s="71">
        <f>E7+E9</f>
        <v>2107629</v>
      </c>
      <c r="F6" s="71">
        <f>F7+F9</f>
        <v>2107470.8200000003</v>
      </c>
      <c r="G6" s="72">
        <f>(F6*100)/C6</f>
        <v>116.73510946899911</v>
      </c>
      <c r="H6" s="72">
        <f>(F6*100)/E6</f>
        <v>99.99249488406166</v>
      </c>
    </row>
    <row r="7">
      <c r="A7"/>
      <c r="B7" s="8" t="s">
        <v>183</v>
      </c>
      <c r="C7" s="71">
        <f>C8</f>
        <v>1804765.99</v>
      </c>
      <c r="D7" s="71">
        <f>D8</f>
        <v>2119615</v>
      </c>
      <c r="E7" s="71">
        <f>E8</f>
        <v>2107179</v>
      </c>
      <c r="F7" s="71">
        <f>F8</f>
        <v>2106507.39</v>
      </c>
      <c r="G7" s="72">
        <f>(F7*100)/C7</f>
        <v>116.71914262967688</v>
      </c>
      <c r="H7" s="72">
        <f>(F7*100)/E7</f>
        <v>99.96812752974475</v>
      </c>
    </row>
    <row r="8">
      <c r="A8"/>
      <c r="B8" s="16" t="s">
        <v>184</v>
      </c>
      <c r="C8" s="73">
        <v>1804765.99</v>
      </c>
      <c r="D8" s="73">
        <v>2119615</v>
      </c>
      <c r="E8" s="73">
        <v>2107179</v>
      </c>
      <c r="F8" s="74">
        <v>2106507.39</v>
      </c>
      <c r="G8" s="70">
        <f>(F8*100)/C8</f>
        <v>116.71914262967688</v>
      </c>
      <c r="H8" s="70">
        <f>(F8*100)/E8</f>
        <v>99.96812752974475</v>
      </c>
    </row>
    <row r="9">
      <c r="A9"/>
      <c r="B9" s="8" t="s">
        <v>185</v>
      </c>
      <c r="C9" s="71">
        <f>C10</f>
        <v>578.46</v>
      </c>
      <c r="D9" s="71">
        <f>D10</f>
        <v>450</v>
      </c>
      <c r="E9" s="71">
        <f>E10</f>
        <v>450</v>
      </c>
      <c r="F9" s="71">
        <f>F10</f>
        <v>963.43</v>
      </c>
      <c r="G9" s="72">
        <f>(F9*100)/C9</f>
        <v>166.55084189053693</v>
      </c>
      <c r="H9" s="72">
        <f>(F9*100)/E9</f>
        <v>214.09555555555556</v>
      </c>
    </row>
    <row r="10">
      <c r="A10"/>
      <c r="B10" s="16" t="s">
        <v>186</v>
      </c>
      <c r="C10" s="73">
        <v>578.46</v>
      </c>
      <c r="D10" s="73">
        <v>450</v>
      </c>
      <c r="E10" s="73">
        <v>450</v>
      </c>
      <c r="F10" s="74">
        <v>963.43</v>
      </c>
      <c r="G10" s="70">
        <f>(F10*100)/C10</f>
        <v>166.55084189053693</v>
      </c>
      <c r="H10" s="70">
        <f>(F10*100)/E10</f>
        <v>214.09555555555556</v>
      </c>
    </row>
    <row r="11" spans="2:8" x14ac:dyDescent="0.25">
      <c r="B11" s="8" t="s">
        <v>33</v>
      </c>
      <c r="C11" s="75">
        <f>C12+C14</f>
        <v>1805344.45</v>
      </c>
      <c r="D11" s="75">
        <f>D12+D14</f>
        <v>2120065</v>
      </c>
      <c r="E11" s="75">
        <f>E12+E14</f>
        <v>2107629</v>
      </c>
      <c r="F11" s="75">
        <f>F12+F14</f>
        <v>2107148.2600000002</v>
      </c>
      <c r="G11" s="72">
        <f>(F11*100)/C11</f>
        <v>116.7172425184568</v>
      </c>
      <c r="H11" s="72">
        <f>(F11*100)/E11</f>
        <v>99.97719048276522</v>
      </c>
    </row>
    <row r="12">
      <c r="A12"/>
      <c r="B12" s="8" t="s">
        <v>183</v>
      </c>
      <c r="C12" s="75">
        <f>C13</f>
        <v>1804765.99</v>
      </c>
      <c r="D12" s="75">
        <f>D13</f>
        <v>2119615</v>
      </c>
      <c r="E12" s="75">
        <f>E13</f>
        <v>2107179</v>
      </c>
      <c r="F12" s="75">
        <f>F13</f>
        <v>2106507.39</v>
      </c>
      <c r="G12" s="72">
        <f>(F12*100)/C12</f>
        <v>116.71914262967688</v>
      </c>
      <c r="H12" s="72">
        <f>(F12*100)/E12</f>
        <v>99.96812752974475</v>
      </c>
    </row>
    <row r="13">
      <c r="A13"/>
      <c r="B13" s="16" t="s">
        <v>184</v>
      </c>
      <c r="C13" s="73">
        <v>1804765.99</v>
      </c>
      <c r="D13" s="73">
        <v>2119615</v>
      </c>
      <c r="E13" s="76">
        <v>2107179</v>
      </c>
      <c r="F13" s="74">
        <v>2106507.39</v>
      </c>
      <c r="G13" s="70">
        <f>(F13*100)/C13</f>
        <v>116.71914262967688</v>
      </c>
      <c r="H13" s="70">
        <f>(F13*100)/E13</f>
        <v>99.96812752974475</v>
      </c>
    </row>
    <row r="14">
      <c r="A14"/>
      <c r="B14" s="8" t="s">
        <v>185</v>
      </c>
      <c r="C14" s="75">
        <f>C15</f>
        <v>578.46</v>
      </c>
      <c r="D14" s="75">
        <f>D15</f>
        <v>450</v>
      </c>
      <c r="E14" s="75">
        <f>E15</f>
        <v>450</v>
      </c>
      <c r="F14" s="75">
        <f>F15</f>
        <v>640.87</v>
      </c>
      <c r="G14" s="72">
        <f>(F14*100)/C14</f>
        <v>110.78899146008366</v>
      </c>
      <c r="H14" s="72">
        <f>(F14*100)/E14</f>
        <v>142.41555555555556</v>
      </c>
    </row>
    <row r="15">
      <c r="A15"/>
      <c r="B15" s="16" t="s">
        <v>186</v>
      </c>
      <c r="C15" s="73">
        <v>578.46</v>
      </c>
      <c r="D15" s="73">
        <v>450</v>
      </c>
      <c r="E15" s="76">
        <v>450</v>
      </c>
      <c r="F15" s="74">
        <v>640.87</v>
      </c>
      <c r="G15" s="70">
        <f>(F15*100)/C15</f>
        <v>110.78899146008366</v>
      </c>
      <c r="H15" s="70">
        <f>(F15*100)/E15</f>
        <v>142.41555555555556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H12"/>
  <sheetViews>
    <sheetView workbookViewId="0">
      <selection activeCell="F5" sqref="F5"/>
    </sheetView>
  </sheetViews>
  <sheetFormatPr baseColWidth="8"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17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68</v>
      </c>
      <c r="D4" s="28" t="s">
        <v>59</v>
      </c>
      <c r="E4" s="28" t="s">
        <v>60</v>
      </c>
      <c r="F4" s="28" t="s">
        <v>70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33</v>
      </c>
      <c r="C6" s="75">
        <f>C7</f>
        <v>1805344.45</v>
      </c>
      <c r="D6" s="75">
        <f>D7</f>
        <v>2120065</v>
      </c>
      <c r="E6" s="75">
        <f>E7</f>
        <v>2107629</v>
      </c>
      <c r="F6" s="75">
        <f>F7</f>
        <v>2107148.26</v>
      </c>
      <c r="G6" s="70">
        <f>(F6*100)/C6</f>
        <v>116.7172425184568</v>
      </c>
      <c r="H6" s="70">
        <f>(F6*100)/E6</f>
        <v>99.97719048276522</v>
      </c>
    </row>
    <row r="7">
      <c r="A7"/>
      <c r="B7" s="8" t="s">
        <v>187</v>
      </c>
      <c r="C7" s="75">
        <f>C8</f>
        <v>1805344.45</v>
      </c>
      <c r="D7" s="75">
        <f>D8</f>
        <v>2120065</v>
      </c>
      <c r="E7" s="75">
        <f>E8</f>
        <v>2107629</v>
      </c>
      <c r="F7" s="75">
        <f>F8</f>
        <v>2107148.26</v>
      </c>
      <c r="G7" s="70">
        <f>(F7*100)/C7</f>
        <v>116.7172425184568</v>
      </c>
      <c r="H7" s="70">
        <f>(F7*100)/E7</f>
        <v>99.97719048276522</v>
      </c>
    </row>
    <row r="8">
      <c r="A8"/>
      <c r="B8" s="11" t="s">
        <v>188</v>
      </c>
      <c r="C8" s="73">
        <v>1805344.45</v>
      </c>
      <c r="D8" s="73">
        <v>2120065</v>
      </c>
      <c r="E8" s="73">
        <v>2107629</v>
      </c>
      <c r="F8" s="74">
        <v>2107148.26</v>
      </c>
      <c r="G8" s="70">
        <f>(F8*100)/C8</f>
        <v>116.7172425184568</v>
      </c>
      <c r="H8" s="70">
        <f>(F8*100)/E8</f>
        <v>99.97719048276522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L15"/>
  <sheetViews>
    <sheetView workbookViewId="0">
      <selection activeCell="H16" sqref="H16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8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5.75" customHeight="1" x14ac:dyDescent="0.25">
      <c r="B5" s="98" t="s">
        <v>18</v>
      </c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95" t="s">
        <v>3</v>
      </c>
      <c r="C7" s="96"/>
      <c r="D7" s="96"/>
      <c r="E7" s="96"/>
      <c r="F7" s="97"/>
      <c r="G7" s="31" t="s">
        <v>64</v>
      </c>
      <c r="H7" s="31" t="s">
        <v>59</v>
      </c>
      <c r="I7" s="31" t="s">
        <v>60</v>
      </c>
      <c r="J7" s="31" t="s">
        <v>66</v>
      </c>
      <c r="K7" s="31" t="s">
        <v>6</v>
      </c>
      <c r="L7" s="31" t="s">
        <v>22</v>
      </c>
    </row>
    <row r="8" spans="2:12" x14ac:dyDescent="0.25">
      <c r="B8" s="95">
        <v>1</v>
      </c>
      <c r="C8" s="96"/>
      <c r="D8" s="96"/>
      <c r="E8" s="96"/>
      <c r="F8" s="97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H14"/>
  <sheetViews>
    <sheetView workbookViewId="0">
      <selection activeCell="M20" sqref="M20"/>
    </sheetView>
  </sheetViews>
  <sheetFormatPr baseColWidth="8"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19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58</v>
      </c>
      <c r="D4" s="28" t="s">
        <v>59</v>
      </c>
      <c r="E4" s="28" t="s">
        <v>60</v>
      </c>
      <c r="F4" s="28" t="s">
        <v>62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46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5" tint="0.3999755851924192"/>
    <pageSetUpPr fitToPage="1"/>
  </sheetPr>
  <dimension ref="A1:F7870"/>
  <sheetViews>
    <sheetView zoomScaleNormal="100" workbookViewId="0">
      <selection activeCell="H19" sqref="H19"/>
    </sheetView>
  </sheetViews>
  <sheetFormatPr baseColWidth="8"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34</v>
      </c>
      <c r="B1" s="38" t="s">
        <v>189</v>
      </c>
      <c r="C1" s="39"/>
    </row>
    <row r="2" spans="1:6" ht="15" customHeight="1" x14ac:dyDescent="0.2">
      <c r="A2" s="41" t="s">
        <v>35</v>
      </c>
      <c r="B2" s="42" t="s">
        <v>190</v>
      </c>
      <c r="C2" s="39"/>
    </row>
    <row r="3" spans="1:6" s="39" customFormat="1" ht="43.5" customHeight="1" x14ac:dyDescent="0.2">
      <c r="A3" s="43" t="s">
        <v>36</v>
      </c>
      <c r="B3" s="37" t="s">
        <v>191</v>
      </c>
    </row>
    <row r="4" spans="1:6" s="39" customFormat="1" x14ac:dyDescent="0.2">
      <c r="A4" s="43" t="s">
        <v>37</v>
      </c>
      <c r="B4" s="44" t="s">
        <v>192</v>
      </c>
    </row>
    <row r="5" spans="1:6" s="39" customFormat="1" x14ac:dyDescent="0.2">
      <c r="A5" s="45"/>
      <c r="B5" s="46"/>
    </row>
    <row r="6" spans="1:6" s="39" customFormat="1" x14ac:dyDescent="0.2">
      <c r="A6" s="45" t="s">
        <v>38</v>
      </c>
      <c r="B6" s="46"/>
    </row>
    <row r="7">
      <c r="A7" s="47" t="s">
        <v>193</v>
      </c>
      <c r="B7" s="46"/>
      <c r="C7" s="77">
        <f>C11+C54</f>
        <v>2119615</v>
      </c>
      <c r="D7" s="77">
        <f>D11+D54</f>
        <v>2107179</v>
      </c>
      <c r="E7" s="77">
        <f>E11+E54</f>
        <v>2106507.39</v>
      </c>
      <c r="F7" s="77">
        <f>(E7*100)/D7</f>
        <v>99.96812752974475</v>
      </c>
    </row>
    <row r="8">
      <c r="A8" s="47" t="s">
        <v>89</v>
      </c>
      <c r="B8" s="46"/>
      <c r="C8" s="77">
        <f>C66</f>
        <v>450</v>
      </c>
      <c r="D8" s="77">
        <f>D66</f>
        <v>450</v>
      </c>
      <c r="E8" s="77">
        <f>E66</f>
        <v>640.87</v>
      </c>
      <c r="F8" s="77">
        <f>(E8*100)/D8</f>
        <v>142.41555555555556</v>
      </c>
    </row>
    <row r="9" spans="1:6" s="57" customFormat="1" x14ac:dyDescent="0.2"/>
    <row r="10">
      <c r="A10" s="47" t="s">
        <v>194</v>
      </c>
      <c r="B10" s="47" t="s">
        <v>195</v>
      </c>
      <c r="C10" s="47" t="s">
        <v>59</v>
      </c>
      <c r="D10" s="47" t="s">
        <v>196</v>
      </c>
      <c r="E10" s="47" t="s">
        <v>197</v>
      </c>
      <c r="F10" s="47" t="s">
        <v>198</v>
      </c>
    </row>
    <row r="11">
      <c r="A11" s="49" t="s">
        <v>87</v>
      </c>
      <c r="B11" s="50" t="s">
        <v>88</v>
      </c>
      <c r="C11" s="80">
        <f>C12+C21+C48</f>
        <v>2109867</v>
      </c>
      <c r="D11" s="80">
        <f>D12+D21+D48</f>
        <v>2097401</v>
      </c>
      <c r="E11" s="80">
        <f>E12+E21+E48</f>
        <v>2096730.02</v>
      </c>
      <c r="F11" s="81">
        <f>(E11*100)/D11</f>
        <v>99.96800897873129</v>
      </c>
    </row>
    <row r="12">
      <c r="A12" s="51" t="s">
        <v>89</v>
      </c>
      <c r="B12" s="52" t="s">
        <v>90</v>
      </c>
      <c r="C12" s="82">
        <f>C13+C16+C18</f>
        <v>1821755</v>
      </c>
      <c r="D12" s="82">
        <f>D13+D16+D18</f>
        <v>1793775</v>
      </c>
      <c r="E12" s="82">
        <f>E13+E16+E18</f>
        <v>1793756.8699999999</v>
      </c>
      <c r="F12" s="81">
        <f>(E12*100)/D12</f>
        <v>99.99898928237934</v>
      </c>
    </row>
    <row r="13">
      <c r="A13" s="53" t="s">
        <v>91</v>
      </c>
      <c r="B13" s="54" t="s">
        <v>92</v>
      </c>
      <c r="C13" s="83">
        <f>C14+C15</f>
        <v>1514400</v>
      </c>
      <c r="D13" s="83">
        <f>D14+D15</f>
        <v>1489785</v>
      </c>
      <c r="E13" s="83">
        <f>E14+E15</f>
        <v>1489772.51</v>
      </c>
      <c r="F13" s="83">
        <f>(E13*100)/D13</f>
        <v>99.99916162399272</v>
      </c>
    </row>
    <row r="14">
      <c r="A14" s="55" t="s">
        <v>93</v>
      </c>
      <c r="B14" s="56" t="s">
        <v>94</v>
      </c>
      <c r="C14" s="84">
        <v>1508800</v>
      </c>
      <c r="D14" s="84">
        <v>1485045</v>
      </c>
      <c r="E14" s="84">
        <v>1485040.43</v>
      </c>
      <c r="F14" s="84"/>
    </row>
    <row r="15">
      <c r="A15" s="55" t="s">
        <v>95</v>
      </c>
      <c r="B15" s="56" t="s">
        <v>96</v>
      </c>
      <c r="C15" s="84">
        <v>5600</v>
      </c>
      <c r="D15" s="84">
        <v>4740</v>
      </c>
      <c r="E15" s="84">
        <v>4732.08</v>
      </c>
      <c r="F15" s="84"/>
    </row>
    <row r="16">
      <c r="A16" s="53" t="s">
        <v>97</v>
      </c>
      <c r="B16" s="54" t="s">
        <v>98</v>
      </c>
      <c r="C16" s="83">
        <f>C17</f>
        <v>35200</v>
      </c>
      <c r="D16" s="83">
        <f>D17</f>
        <v>36350</v>
      </c>
      <c r="E16" s="83">
        <f>E17</f>
        <v>36348.64</v>
      </c>
      <c r="F16" s="83">
        <f>(E16*100)/D16</f>
        <v>99.99625859697386</v>
      </c>
    </row>
    <row r="17">
      <c r="A17" s="55" t="s">
        <v>99</v>
      </c>
      <c r="B17" s="56" t="s">
        <v>98</v>
      </c>
      <c r="C17" s="84">
        <v>35200</v>
      </c>
      <c r="D17" s="84">
        <v>36350</v>
      </c>
      <c r="E17" s="84">
        <v>36348.64</v>
      </c>
      <c r="F17" s="84"/>
    </row>
    <row r="18">
      <c r="A18" s="53" t="s">
        <v>100</v>
      </c>
      <c r="B18" s="54" t="s">
        <v>101</v>
      </c>
      <c r="C18" s="83">
        <f>C19+C20</f>
        <v>272155</v>
      </c>
      <c r="D18" s="83">
        <f>D19+D20</f>
        <v>267640</v>
      </c>
      <c r="E18" s="83">
        <f>E19+E20</f>
        <v>267635.72</v>
      </c>
      <c r="F18" s="83">
        <f>(E18*100)/D18</f>
        <v>99.99840083694515</v>
      </c>
    </row>
    <row r="19">
      <c r="A19" s="55" t="s">
        <v>102</v>
      </c>
      <c r="B19" s="56" t="s">
        <v>103</v>
      </c>
      <c r="C19" s="84">
        <v>21900</v>
      </c>
      <c r="D19" s="84">
        <v>21825</v>
      </c>
      <c r="E19" s="84">
        <v>21823.2</v>
      </c>
      <c r="F19" s="84"/>
    </row>
    <row r="20">
      <c r="A20" s="55" t="s">
        <v>104</v>
      </c>
      <c r="B20" s="56" t="s">
        <v>105</v>
      </c>
      <c r="C20" s="84">
        <v>250255</v>
      </c>
      <c r="D20" s="84">
        <v>245815</v>
      </c>
      <c r="E20" s="84">
        <v>245812.52</v>
      </c>
      <c r="F20" s="84"/>
    </row>
    <row r="21">
      <c r="A21" s="51" t="s">
        <v>106</v>
      </c>
      <c r="B21" s="52" t="s">
        <v>107</v>
      </c>
      <c r="C21" s="82">
        <f>C22+C26+C31+C41+C43</f>
        <v>275985</v>
      </c>
      <c r="D21" s="82">
        <f>D22+D26+D31+D41+D43</f>
        <v>291005</v>
      </c>
      <c r="E21" s="82">
        <f>E22+E26+E31+E41+E43</f>
        <v>290383.04000000004</v>
      </c>
      <c r="F21" s="81">
        <f>(E21*100)/D21</f>
        <v>99.78627171354444</v>
      </c>
    </row>
    <row r="22">
      <c r="A22" s="53" t="s">
        <v>108</v>
      </c>
      <c r="B22" s="54" t="s">
        <v>109</v>
      </c>
      <c r="C22" s="83">
        <f>C23+C24+C25</f>
        <v>41852</v>
      </c>
      <c r="D22" s="83">
        <f>D23+D24+D25</f>
        <v>42452</v>
      </c>
      <c r="E22" s="83">
        <f>E23+E24+E25</f>
        <v>42407.46</v>
      </c>
      <c r="F22" s="83">
        <f>(E22*100)/D22</f>
        <v>99.89508150381607</v>
      </c>
    </row>
    <row r="23">
      <c r="A23" s="55" t="s">
        <v>110</v>
      </c>
      <c r="B23" s="56" t="s">
        <v>111</v>
      </c>
      <c r="C23" s="84">
        <v>5852</v>
      </c>
      <c r="D23" s="84">
        <v>6852</v>
      </c>
      <c r="E23" s="84">
        <v>6852</v>
      </c>
      <c r="F23" s="84"/>
    </row>
    <row r="24">
      <c r="A24" s="55" t="s">
        <v>112</v>
      </c>
      <c r="B24" s="56" t="s">
        <v>113</v>
      </c>
      <c r="C24" s="84">
        <v>35000</v>
      </c>
      <c r="D24" s="84">
        <v>35000</v>
      </c>
      <c r="E24" s="84">
        <v>34955.46</v>
      </c>
      <c r="F24" s="84"/>
    </row>
    <row r="25">
      <c r="A25" s="55" t="s">
        <v>114</v>
      </c>
      <c r="B25" s="56" t="s">
        <v>115</v>
      </c>
      <c r="C25" s="84">
        <v>1000</v>
      </c>
      <c r="D25" s="84">
        <v>600</v>
      </c>
      <c r="E25" s="84">
        <v>600</v>
      </c>
      <c r="F25" s="84"/>
    </row>
    <row r="26">
      <c r="A26" s="53" t="s">
        <v>116</v>
      </c>
      <c r="B26" s="54" t="s">
        <v>117</v>
      </c>
      <c r="C26" s="83">
        <f>C27+C28+C29+C30</f>
        <v>18600</v>
      </c>
      <c r="D26" s="83">
        <f>D27+D28+D29+D30</f>
        <v>17850</v>
      </c>
      <c r="E26" s="83">
        <f>E27+E28+E29+E30</f>
        <v>17834.879999999997</v>
      </c>
      <c r="F26" s="83">
        <f>(E26*100)/D26</f>
        <v>99.91529411764706</v>
      </c>
    </row>
    <row r="27">
      <c r="A27" s="55" t="s">
        <v>118</v>
      </c>
      <c r="B27" s="56" t="s">
        <v>119</v>
      </c>
      <c r="C27" s="84">
        <v>10000</v>
      </c>
      <c r="D27" s="84">
        <v>9570</v>
      </c>
      <c r="E27" s="84">
        <v>9565.31</v>
      </c>
      <c r="F27" s="84"/>
    </row>
    <row r="28">
      <c r="A28" s="55" t="s">
        <v>120</v>
      </c>
      <c r="B28" s="56" t="s">
        <v>121</v>
      </c>
      <c r="C28" s="84">
        <v>7000</v>
      </c>
      <c r="D28" s="84">
        <v>7500</v>
      </c>
      <c r="E28" s="84">
        <v>7491.57</v>
      </c>
      <c r="F28" s="84"/>
    </row>
    <row r="29">
      <c r="A29" s="55" t="s">
        <v>122</v>
      </c>
      <c r="B29" s="56" t="s">
        <v>123</v>
      </c>
      <c r="C29" s="84">
        <v>1450</v>
      </c>
      <c r="D29" s="84">
        <v>630</v>
      </c>
      <c r="E29" s="84">
        <v>628</v>
      </c>
      <c r="F29" s="84"/>
    </row>
    <row r="30">
      <c r="A30" s="55" t="s">
        <v>124</v>
      </c>
      <c r="B30" s="56" t="s">
        <v>125</v>
      </c>
      <c r="C30" s="84">
        <v>150</v>
      </c>
      <c r="D30" s="84">
        <v>150</v>
      </c>
      <c r="E30" s="84">
        <v>150</v>
      </c>
      <c r="F30" s="84"/>
    </row>
    <row r="31">
      <c r="A31" s="53" t="s">
        <v>126</v>
      </c>
      <c r="B31" s="54" t="s">
        <v>127</v>
      </c>
      <c r="C31" s="83">
        <f>C32+C33+C34+C35+C36+C37+C38+C39+C40</f>
        <v>208975</v>
      </c>
      <c r="D31" s="83">
        <f>D32+D33+D34+D35+D36+D37+D38+D39+D40</f>
        <v>223595</v>
      </c>
      <c r="E31" s="83">
        <f>E32+E33+E34+E35+E36+E37+E38+E39+E40</f>
        <v>223349.61000000002</v>
      </c>
      <c r="F31" s="83">
        <f>(E31*100)/D31</f>
        <v>99.89025246539502</v>
      </c>
    </row>
    <row r="32">
      <c r="A32" s="55" t="s">
        <v>128</v>
      </c>
      <c r="B32" s="56" t="s">
        <v>129</v>
      </c>
      <c r="C32" s="84">
        <v>15250</v>
      </c>
      <c r="D32" s="84">
        <v>14620</v>
      </c>
      <c r="E32" s="84">
        <v>14611.13</v>
      </c>
      <c r="F32" s="84"/>
    </row>
    <row r="33">
      <c r="A33" s="55" t="s">
        <v>130</v>
      </c>
      <c r="B33" s="56" t="s">
        <v>131</v>
      </c>
      <c r="C33" s="84">
        <v>3650</v>
      </c>
      <c r="D33" s="84">
        <v>3670</v>
      </c>
      <c r="E33" s="84">
        <v>3668</v>
      </c>
      <c r="F33" s="84"/>
    </row>
    <row r="34">
      <c r="A34" s="55" t="s">
        <v>132</v>
      </c>
      <c r="B34" s="56" t="s">
        <v>133</v>
      </c>
      <c r="C34" s="84">
        <v>1250</v>
      </c>
      <c r="D34" s="84">
        <v>1400</v>
      </c>
      <c r="E34" s="84">
        <v>1356.06</v>
      </c>
      <c r="F34" s="84"/>
    </row>
    <row r="35">
      <c r="A35" s="55" t="s">
        <v>134</v>
      </c>
      <c r="B35" s="56" t="s">
        <v>135</v>
      </c>
      <c r="C35" s="84">
        <v>11000</v>
      </c>
      <c r="D35" s="84">
        <v>10760</v>
      </c>
      <c r="E35" s="84">
        <v>10758.28</v>
      </c>
      <c r="F35" s="84"/>
    </row>
    <row r="36">
      <c r="A36" s="55" t="s">
        <v>136</v>
      </c>
      <c r="B36" s="56" t="s">
        <v>137</v>
      </c>
      <c r="C36" s="84">
        <v>3450</v>
      </c>
      <c r="D36" s="84">
        <v>3450</v>
      </c>
      <c r="E36" s="84">
        <v>3433.95</v>
      </c>
      <c r="F36" s="84"/>
    </row>
    <row r="37">
      <c r="A37" s="55" t="s">
        <v>138</v>
      </c>
      <c r="B37" s="56" t="s">
        <v>139</v>
      </c>
      <c r="C37" s="84">
        <v>1000</v>
      </c>
      <c r="D37" s="84">
        <v>120</v>
      </c>
      <c r="E37" s="84">
        <v>120</v>
      </c>
      <c r="F37" s="84"/>
    </row>
    <row r="38">
      <c r="A38" s="55" t="s">
        <v>140</v>
      </c>
      <c r="B38" s="56" t="s">
        <v>141</v>
      </c>
      <c r="C38" s="84">
        <v>155000</v>
      </c>
      <c r="D38" s="84">
        <v>160270</v>
      </c>
      <c r="E38" s="84">
        <v>160266.2</v>
      </c>
      <c r="F38" s="84"/>
    </row>
    <row r="39">
      <c r="A39" s="55" t="s">
        <v>142</v>
      </c>
      <c r="B39" s="56" t="s">
        <v>143</v>
      </c>
      <c r="C39" s="84">
        <v>375</v>
      </c>
      <c r="D39" s="84">
        <v>505</v>
      </c>
      <c r="E39" s="84">
        <v>424.76</v>
      </c>
      <c r="F39" s="84"/>
    </row>
    <row r="40">
      <c r="A40" s="55" t="s">
        <v>144</v>
      </c>
      <c r="B40" s="56" t="s">
        <v>145</v>
      </c>
      <c r="C40" s="84">
        <v>18000</v>
      </c>
      <c r="D40" s="84">
        <v>28800</v>
      </c>
      <c r="E40" s="84">
        <v>28711.23</v>
      </c>
      <c r="F40" s="84"/>
    </row>
    <row r="41">
      <c r="A41" s="53" t="s">
        <v>146</v>
      </c>
      <c r="B41" s="54" t="s">
        <v>147</v>
      </c>
      <c r="C41" s="83">
        <f>C42</f>
        <v>1000</v>
      </c>
      <c r="D41" s="83">
        <f>D42</f>
        <v>1150</v>
      </c>
      <c r="E41" s="83">
        <f>E42</f>
        <v>1150</v>
      </c>
      <c r="F41" s="83">
        <f>(E41*100)/D41</f>
        <v>100</v>
      </c>
    </row>
    <row r="42">
      <c r="A42" s="55" t="s">
        <v>148</v>
      </c>
      <c r="B42" s="56" t="s">
        <v>149</v>
      </c>
      <c r="C42" s="84">
        <v>1000</v>
      </c>
      <c r="D42" s="84">
        <v>1150</v>
      </c>
      <c r="E42" s="84">
        <v>1150</v>
      </c>
      <c r="F42" s="84"/>
    </row>
    <row r="43">
      <c r="A43" s="53" t="s">
        <v>150</v>
      </c>
      <c r="B43" s="54" t="s">
        <v>151</v>
      </c>
      <c r="C43" s="83">
        <f>C44+C45+C46+C47</f>
        <v>5558</v>
      </c>
      <c r="D43" s="83">
        <f>D44+D45+D46+D47</f>
        <v>5958</v>
      </c>
      <c r="E43" s="83">
        <f>E44+E45+E46+E47</f>
        <v>5641.09</v>
      </c>
      <c r="F43" s="83">
        <f>(E43*100)/D43</f>
        <v>94.68093319906009</v>
      </c>
    </row>
    <row r="44">
      <c r="A44" s="55" t="s">
        <v>152</v>
      </c>
      <c r="B44" s="56" t="s">
        <v>153</v>
      </c>
      <c r="C44" s="84">
        <v>1300</v>
      </c>
      <c r="D44" s="84">
        <v>1300</v>
      </c>
      <c r="E44" s="84">
        <v>1210</v>
      </c>
      <c r="F44" s="84"/>
    </row>
    <row r="45">
      <c r="A45" s="55" t="s">
        <v>154</v>
      </c>
      <c r="B45" s="56" t="s">
        <v>155</v>
      </c>
      <c r="C45" s="84">
        <v>600</v>
      </c>
      <c r="D45" s="84">
        <v>1000</v>
      </c>
      <c r="E45" s="84">
        <v>969.88</v>
      </c>
      <c r="F45" s="84"/>
    </row>
    <row r="46">
      <c r="A46" s="55" t="s">
        <v>156</v>
      </c>
      <c r="B46" s="56" t="s">
        <v>157</v>
      </c>
      <c r="C46" s="84">
        <v>2328</v>
      </c>
      <c r="D46" s="84">
        <v>2328</v>
      </c>
      <c r="E46" s="84">
        <v>2132</v>
      </c>
      <c r="F46" s="84"/>
    </row>
    <row r="47">
      <c r="A47" s="55" t="s">
        <v>158</v>
      </c>
      <c r="B47" s="56" t="s">
        <v>151</v>
      </c>
      <c r="C47" s="84">
        <v>1330</v>
      </c>
      <c r="D47" s="84">
        <v>1330</v>
      </c>
      <c r="E47" s="84">
        <v>1329.21</v>
      </c>
      <c r="F47" s="84"/>
    </row>
    <row r="48">
      <c r="A48" s="51" t="s">
        <v>159</v>
      </c>
      <c r="B48" s="52" t="s">
        <v>160</v>
      </c>
      <c r="C48" s="82">
        <f>C49+C51</f>
        <v>12127</v>
      </c>
      <c r="D48" s="82">
        <f>D49+D51</f>
        <v>12621</v>
      </c>
      <c r="E48" s="82">
        <f>E49+E51</f>
        <v>12590.11</v>
      </c>
      <c r="F48" s="81">
        <f>(E48*100)/D48</f>
        <v>99.7552491878615</v>
      </c>
    </row>
    <row r="49">
      <c r="A49" s="53" t="s">
        <v>161</v>
      </c>
      <c r="B49" s="54" t="s">
        <v>162</v>
      </c>
      <c r="C49" s="83">
        <f>C50</f>
        <v>1177</v>
      </c>
      <c r="D49" s="83">
        <f>D50</f>
        <v>1177</v>
      </c>
      <c r="E49" s="83">
        <f>E50</f>
        <v>1148.82</v>
      </c>
      <c r="F49" s="83">
        <f>(E49*100)/D49</f>
        <v>97.60577740016993</v>
      </c>
    </row>
    <row r="50">
      <c r="A50" s="55" t="s">
        <v>163</v>
      </c>
      <c r="B50" s="56" t="s">
        <v>164</v>
      </c>
      <c r="C50" s="84">
        <v>1177</v>
      </c>
      <c r="D50" s="84">
        <v>1177</v>
      </c>
      <c r="E50" s="84">
        <v>1148.82</v>
      </c>
      <c r="F50" s="84"/>
    </row>
    <row r="51">
      <c r="A51" s="53" t="s">
        <v>165</v>
      </c>
      <c r="B51" s="54" t="s">
        <v>166</v>
      </c>
      <c r="C51" s="83">
        <f>C52+C53</f>
        <v>10950</v>
      </c>
      <c r="D51" s="83">
        <f>D52+D53</f>
        <v>11444</v>
      </c>
      <c r="E51" s="83">
        <f>E52+E53</f>
        <v>11441.29</v>
      </c>
      <c r="F51" s="83">
        <f>(E51*100)/D51</f>
        <v>99.97631946871724</v>
      </c>
    </row>
    <row r="52">
      <c r="A52" s="55" t="s">
        <v>167</v>
      </c>
      <c r="B52" s="56" t="s">
        <v>168</v>
      </c>
      <c r="C52" s="84">
        <v>1200</v>
      </c>
      <c r="D52" s="84">
        <v>1125</v>
      </c>
      <c r="E52" s="84">
        <v>1124.18</v>
      </c>
      <c r="F52" s="84"/>
    </row>
    <row r="53">
      <c r="A53" s="55" t="s">
        <v>169</v>
      </c>
      <c r="B53" s="56" t="s">
        <v>170</v>
      </c>
      <c r="C53" s="84">
        <v>9750</v>
      </c>
      <c r="D53" s="84">
        <v>10319</v>
      </c>
      <c r="E53" s="84">
        <v>10317.11</v>
      </c>
      <c r="F53" s="84"/>
    </row>
    <row r="54">
      <c r="A54" s="49" t="s">
        <v>171</v>
      </c>
      <c r="B54" s="50" t="s">
        <v>172</v>
      </c>
      <c r="C54" s="80">
        <f>C55</f>
        <v>9748</v>
      </c>
      <c r="D54" s="80">
        <f>D55</f>
        <v>9778</v>
      </c>
      <c r="E54" s="80">
        <f>E55</f>
        <v>9777.37</v>
      </c>
      <c r="F54" s="81">
        <f>(E54*100)/D54</f>
        <v>99.99355696461444</v>
      </c>
    </row>
    <row r="55">
      <c r="A55" s="51" t="s">
        <v>173</v>
      </c>
      <c r="B55" s="52" t="s">
        <v>174</v>
      </c>
      <c r="C55" s="82">
        <f>C56+C58</f>
        <v>9748</v>
      </c>
      <c r="D55" s="82">
        <f>D56+D58</f>
        <v>9778</v>
      </c>
      <c r="E55" s="82">
        <f>E56+E58</f>
        <v>9777.37</v>
      </c>
      <c r="F55" s="81">
        <f>(E55*100)/D55</f>
        <v>99.99355696461444</v>
      </c>
    </row>
    <row r="56">
      <c r="A56" s="53" t="s">
        <v>175</v>
      </c>
      <c r="B56" s="54" t="s">
        <v>176</v>
      </c>
      <c r="C56" s="83">
        <f>C57</f>
        <v>1038</v>
      </c>
      <c r="D56" s="83">
        <f>D57</f>
        <v>1038</v>
      </c>
      <c r="E56" s="83">
        <f>E57</f>
        <v>1037.5</v>
      </c>
      <c r="F56" s="83">
        <f>(E56*100)/D56</f>
        <v>99.95183044315992</v>
      </c>
    </row>
    <row r="57">
      <c r="A57" s="55" t="s">
        <v>177</v>
      </c>
      <c r="B57" s="56" t="s">
        <v>178</v>
      </c>
      <c r="C57" s="84">
        <v>1038</v>
      </c>
      <c r="D57" s="84">
        <v>1038</v>
      </c>
      <c r="E57" s="84">
        <v>1037.5</v>
      </c>
      <c r="F57" s="84"/>
    </row>
    <row r="58">
      <c r="A58" s="53" t="s">
        <v>179</v>
      </c>
      <c r="B58" s="54" t="s">
        <v>180</v>
      </c>
      <c r="C58" s="83">
        <f>C59</f>
        <v>8710</v>
      </c>
      <c r="D58" s="83">
        <f>D59</f>
        <v>8740</v>
      </c>
      <c r="E58" s="83">
        <f>E59</f>
        <v>8739.87</v>
      </c>
      <c r="F58" s="83">
        <f>(E58*100)/D58</f>
        <v>99.99851258581236</v>
      </c>
    </row>
    <row r="59">
      <c r="A59" s="55" t="s">
        <v>181</v>
      </c>
      <c r="B59" s="56" t="s">
        <v>182</v>
      </c>
      <c r="C59" s="84">
        <v>8710</v>
      </c>
      <c r="D59" s="84">
        <v>8740</v>
      </c>
      <c r="E59" s="84">
        <v>8739.87</v>
      </c>
      <c r="F59" s="84"/>
    </row>
    <row r="60">
      <c r="A60" s="49" t="s">
        <v>71</v>
      </c>
      <c r="B60" s="50" t="s">
        <v>72</v>
      </c>
      <c r="C60" s="80">
        <f>C61</f>
        <v>2119615</v>
      </c>
      <c r="D60" s="80">
        <f>D61</f>
        <v>2107179</v>
      </c>
      <c r="E60" s="80">
        <f>E61</f>
        <v>2106507.39</v>
      </c>
      <c r="F60" s="81">
        <f>(E60*100)/D60</f>
        <v>99.96812752974475</v>
      </c>
    </row>
    <row r="61">
      <c r="A61" s="51" t="s">
        <v>79</v>
      </c>
      <c r="B61" s="52" t="s">
        <v>80</v>
      </c>
      <c r="C61" s="82">
        <f>C62</f>
        <v>2119615</v>
      </c>
      <c r="D61" s="82">
        <f>D62</f>
        <v>2107179</v>
      </c>
      <c r="E61" s="82">
        <f>E62</f>
        <v>2106507.39</v>
      </c>
      <c r="F61" s="81">
        <f>(E61*100)/D61</f>
        <v>99.96812752974475</v>
      </c>
    </row>
    <row r="62">
      <c r="A62" s="53" t="s">
        <v>81</v>
      </c>
      <c r="B62" s="54" t="s">
        <v>82</v>
      </c>
      <c r="C62" s="83">
        <f>C63+C64</f>
        <v>2119615</v>
      </c>
      <c r="D62" s="83">
        <f>D63+D64</f>
        <v>2107179</v>
      </c>
      <c r="E62" s="83">
        <f>E63+E64</f>
        <v>2106507.39</v>
      </c>
      <c r="F62" s="83">
        <f>(E62*100)/D62</f>
        <v>99.96812752974475</v>
      </c>
    </row>
    <row r="63">
      <c r="A63" s="55" t="s">
        <v>83</v>
      </c>
      <c r="B63" s="56" t="s">
        <v>84</v>
      </c>
      <c r="C63" s="84">
        <v>2109867</v>
      </c>
      <c r="D63" s="84">
        <v>2097401</v>
      </c>
      <c r="E63" s="84">
        <v>2096730.02</v>
      </c>
      <c r="F63" s="84"/>
    </row>
    <row r="64">
      <c r="A64" s="55" t="s">
        <v>85</v>
      </c>
      <c r="B64" s="56" t="s">
        <v>86</v>
      </c>
      <c r="C64" s="84">
        <v>9748</v>
      </c>
      <c r="D64" s="84">
        <v>9778</v>
      </c>
      <c r="E64" s="84">
        <v>9777.37</v>
      </c>
      <c r="F64" s="84"/>
    </row>
    <row r="65">
      <c r="A65" s="48" t="s">
        <v>193</v>
      </c>
      <c r="B65" s="48" t="s">
        <v>199</v>
      </c>
      <c r="C65" s="78"/>
      <c r="D65" s="78"/>
      <c r="E65" s="78"/>
      <c r="F65" s="79" t="e">
        <f>(E65*100)/D65</f>
        <v>#DIV/0!</v>
      </c>
    </row>
    <row r="66">
      <c r="A66" s="49" t="s">
        <v>87</v>
      </c>
      <c r="B66" s="50" t="s">
        <v>88</v>
      </c>
      <c r="C66" s="80">
        <f>C67</f>
        <v>450</v>
      </c>
      <c r="D66" s="80">
        <f>D67</f>
        <v>450</v>
      </c>
      <c r="E66" s="80">
        <f>E67</f>
        <v>640.87</v>
      </c>
      <c r="F66" s="81">
        <f>(E66*100)/D66</f>
        <v>142.41555555555556</v>
      </c>
    </row>
    <row r="67">
      <c r="A67" s="51" t="s">
        <v>106</v>
      </c>
      <c r="B67" s="52" t="s">
        <v>107</v>
      </c>
      <c r="C67" s="82">
        <f>C68</f>
        <v>450</v>
      </c>
      <c r="D67" s="82">
        <f>D68</f>
        <v>450</v>
      </c>
      <c r="E67" s="82">
        <f>E68</f>
        <v>640.87</v>
      </c>
      <c r="F67" s="81">
        <f>(E67*100)/D67</f>
        <v>142.41555555555556</v>
      </c>
    </row>
    <row r="68">
      <c r="A68" s="53" t="s">
        <v>126</v>
      </c>
      <c r="B68" s="54" t="s">
        <v>127</v>
      </c>
      <c r="C68" s="83">
        <f>C69</f>
        <v>450</v>
      </c>
      <c r="D68" s="83">
        <f>D69</f>
        <v>450</v>
      </c>
      <c r="E68" s="83">
        <f>E69</f>
        <v>640.87</v>
      </c>
      <c r="F68" s="83">
        <f>(E68*100)/D68</f>
        <v>142.41555555555556</v>
      </c>
    </row>
    <row r="69">
      <c r="A69" s="55" t="s">
        <v>130</v>
      </c>
      <c r="B69" s="56" t="s">
        <v>131</v>
      </c>
      <c r="C69" s="84">
        <v>450</v>
      </c>
      <c r="D69" s="84">
        <v>450</v>
      </c>
      <c r="E69" s="84">
        <v>640.87</v>
      </c>
      <c r="F69" s="84"/>
    </row>
    <row r="70">
      <c r="A70" s="49" t="s">
        <v>71</v>
      </c>
      <c r="B70" s="50" t="s">
        <v>72</v>
      </c>
      <c r="C70" s="80">
        <f>C71</f>
        <v>450</v>
      </c>
      <c r="D70" s="80">
        <f>D71</f>
        <v>450</v>
      </c>
      <c r="E70" s="80">
        <f>E71</f>
        <v>963.43</v>
      </c>
      <c r="F70" s="81">
        <f>(E70*100)/D70</f>
        <v>214.09555555555556</v>
      </c>
    </row>
    <row r="71">
      <c r="A71" s="51" t="s">
        <v>73</v>
      </c>
      <c r="B71" s="52" t="s">
        <v>74</v>
      </c>
      <c r="C71" s="82">
        <f>C72</f>
        <v>450</v>
      </c>
      <c r="D71" s="82">
        <f>D72</f>
        <v>450</v>
      </c>
      <c r="E71" s="82">
        <f>E72</f>
        <v>963.43</v>
      </c>
      <c r="F71" s="81">
        <f>(E71*100)/D71</f>
        <v>214.09555555555556</v>
      </c>
    </row>
    <row r="72">
      <c r="A72" s="53" t="s">
        <v>75</v>
      </c>
      <c r="B72" s="54" t="s">
        <v>76</v>
      </c>
      <c r="C72" s="83">
        <f>C73</f>
        <v>450</v>
      </c>
      <c r="D72" s="83">
        <f>D73</f>
        <v>450</v>
      </c>
      <c r="E72" s="83">
        <f>E73</f>
        <v>963.43</v>
      </c>
      <c r="F72" s="83">
        <f>(E72*100)/D72</f>
        <v>214.09555555555556</v>
      </c>
    </row>
    <row r="73">
      <c r="A73" s="55" t="s">
        <v>77</v>
      </c>
      <c r="B73" s="56" t="s">
        <v>78</v>
      </c>
      <c r="C73" s="84">
        <v>450</v>
      </c>
      <c r="D73" s="84">
        <v>450</v>
      </c>
      <c r="E73" s="84">
        <v>963.43</v>
      </c>
      <c r="F73" s="84"/>
    </row>
    <row r="74">
      <c r="A74" s="48" t="s">
        <v>89</v>
      </c>
      <c r="B74" s="48" t="s">
        <v>200</v>
      </c>
      <c r="C74" s="78"/>
      <c r="D74" s="78"/>
      <c r="E74" s="78"/>
      <c r="F74" s="79" t="e">
        <f>(E74*100)/D74</f>
        <v>#DIV/0!</v>
      </c>
    </row>
    <row r="75" spans="1:6" s="57" customFormat="1" x14ac:dyDescent="0.2"/>
    <row r="76" spans="1:6" s="57" customFormat="1" x14ac:dyDescent="0.2"/>
    <row r="77" s="57" customFormat="1" x14ac:dyDescent="0.2"/>
    <row r="78" s="57" customFormat="1" x14ac:dyDescent="0.2"/>
    <row r="79" s="57" customFormat="1" x14ac:dyDescent="0.2"/>
    <row r="80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pans="1:3" s="57" customFormat="1" x14ac:dyDescent="0.2"/>
    <row r="1214" spans="1:3" s="57" customFormat="1" x14ac:dyDescent="0.2"/>
    <row r="1215" spans="1:3" x14ac:dyDescent="0.2">
      <c r="A1215" s="57"/>
      <c r="B1215" s="57"/>
      <c r="C1215" s="57"/>
    </row>
    <row r="1216" spans="1:3" x14ac:dyDescent="0.2">
      <c r="A1216" s="57"/>
      <c r="B1216" s="57"/>
      <c r="C1216" s="57"/>
    </row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40"/>
      <c r="B1252" s="40"/>
      <c r="C1252" s="40"/>
    </row>
    <row r="1253" spans="1:3" x14ac:dyDescent="0.2">
      <c r="A1253" s="40"/>
      <c r="B1253" s="40"/>
      <c r="C1253" s="40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="40" customFormat="1" x14ac:dyDescent="0.2"/>
    <row r="1262" s="40" customFormat="1" x14ac:dyDescent="0.2"/>
    <row r="1263" s="40" customFormat="1" x14ac:dyDescent="0.2"/>
    <row r="1264" s="40" customFormat="1" x14ac:dyDescent="0.2"/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</sheetData>
  <protectedRanges>
    <protectedRange name="Raspon1" sqref="A15"/>
  </protectedRanges>
  <pageMargins left="0.984251968503937" right="0.1968503937007874" top="0.5511811023622047" bottom="0.5511811023622047" header="0.5118110236220472" footer="0.5118110236220472"/>
  <pageSetup paperSize="9" scale="41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baseType="lpstr" size="10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'Posebni dio'!Print_Area</vt:lpstr>
      <vt:lpstr>SAŽETAK!Print_Area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2022-08-12T12:51:27Z</dcterms:created>
  <dc:creator>Marija Lacković</dc:creator>
  <cp:lastModifiedBy>Luka Ratković</cp:lastModifiedBy>
  <cp:lastPrinted>2023-07-24T12:33:14Z</cp:lastPrinted>
  <dcterms:modified xsi:type="dcterms:W3CDTF">2026-03-17T13:42:51Z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BExAnalyzer_OldName">
    <lpwstr xmlns="http://schemas.openxmlformats.org/officeDocument/2006/docPropsVTypes">Prilog Format izgleda izvršenja financijskog plana proračunskog korisnika (1).xlsx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2.6.2</lpwstr>
  </property>
</Properties>
</file>