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lakner\Desktop\"/>
    </mc:Choice>
  </mc:AlternateContent>
  <xr:revisionPtr revIDLastSave="0" documentId="13_ncr:1_{EE9BFBA9-E2FB-4234-8BFB-2CFA5A6EBEA5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List1" sheetId="16" r:id="rId6"/>
    <sheet name="Račun fin prema izvorima f" sheetId="10" r:id="rId7"/>
    <sheet name="Posebni dio" sheetId="15" r:id="rId8"/>
  </sheets>
  <definedNames>
    <definedName name="_xlnm.Print_Area" localSheetId="1">' Račun prihoda i rashoda'!$B$1:$I$19</definedName>
    <definedName name="_xlnm.Print_Area" localSheetId="7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69" i="15"/>
  <c r="F67" i="15"/>
  <c r="E67" i="15"/>
  <c r="D67" i="15"/>
  <c r="C67" i="15"/>
  <c r="F66" i="15"/>
  <c r="E66" i="15"/>
  <c r="D66" i="15"/>
  <c r="C66" i="15"/>
  <c r="F65" i="15"/>
  <c r="E65" i="15"/>
  <c r="D65" i="15"/>
  <c r="C65" i="15"/>
  <c r="F63" i="15"/>
  <c r="E63" i="15"/>
  <c r="D63" i="15"/>
  <c r="C63" i="15"/>
  <c r="F62" i="15"/>
  <c r="E62" i="15"/>
  <c r="D62" i="15"/>
  <c r="C62" i="15"/>
  <c r="F61" i="15"/>
  <c r="E61" i="15"/>
  <c r="D61" i="15"/>
  <c r="C61" i="15"/>
  <c r="F60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3" i="15"/>
  <c r="E53" i="15"/>
  <c r="D53" i="15"/>
  <c r="C53" i="15"/>
  <c r="F52" i="15"/>
  <c r="E52" i="15"/>
  <c r="D52" i="15"/>
  <c r="C52" i="15"/>
  <c r="F51" i="15"/>
  <c r="E51" i="15"/>
  <c r="D51" i="15"/>
  <c r="C51" i="15"/>
  <c r="F49" i="15"/>
  <c r="E49" i="15"/>
  <c r="D49" i="15"/>
  <c r="C49" i="15"/>
  <c r="F47" i="15"/>
  <c r="E47" i="15"/>
  <c r="D47" i="15"/>
  <c r="C47" i="15"/>
  <c r="F46" i="15"/>
  <c r="E46" i="15"/>
  <c r="D46" i="15"/>
  <c r="C46" i="15"/>
  <c r="F41" i="15"/>
  <c r="E41" i="15"/>
  <c r="D41" i="15"/>
  <c r="C41" i="15"/>
  <c r="F39" i="15"/>
  <c r="E39" i="15"/>
  <c r="D39" i="15"/>
  <c r="C39" i="15"/>
  <c r="F31" i="15"/>
  <c r="E31" i="15"/>
  <c r="D31" i="15"/>
  <c r="C31" i="15"/>
  <c r="F26" i="15"/>
  <c r="E26" i="15"/>
  <c r="D26" i="15"/>
  <c r="C26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69" i="3"/>
  <c r="K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K65" i="3"/>
  <c r="J65" i="3"/>
  <c r="I65" i="3"/>
  <c r="H65" i="3"/>
  <c r="G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L60" i="3"/>
  <c r="K60" i="3"/>
  <c r="J60" i="3"/>
  <c r="I60" i="3"/>
  <c r="H60" i="3"/>
  <c r="G60" i="3"/>
  <c r="L59" i="3"/>
  <c r="K59" i="3"/>
  <c r="J59" i="3"/>
  <c r="I59" i="3"/>
  <c r="H59" i="3"/>
  <c r="G59" i="3"/>
  <c r="L58" i="3"/>
  <c r="K58" i="3"/>
  <c r="L57" i="3"/>
  <c r="K57" i="3"/>
  <c r="L56" i="3"/>
  <c r="K56" i="3"/>
  <c r="L55" i="3"/>
  <c r="K55" i="3"/>
  <c r="L54" i="3"/>
  <c r="K54" i="3"/>
  <c r="J54" i="3"/>
  <c r="I54" i="3"/>
  <c r="H54" i="3"/>
  <c r="G54" i="3"/>
  <c r="L53" i="3"/>
  <c r="K53" i="3"/>
  <c r="L52" i="3"/>
  <c r="K52" i="3"/>
  <c r="J52" i="3"/>
  <c r="I52" i="3"/>
  <c r="H52" i="3"/>
  <c r="G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<sst xmlns="http://schemas.openxmlformats.org/spreadsheetml/2006/main" count="360" uniqueCount="174">
  <si>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</si>
  <si>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</si>
  <si>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</si>
  <si>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</si>
  <si>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</si>
  <si>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</si>
  <si>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</si>
  <si>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</si>
  <si>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</si>
  <si>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</si>
  <si>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</si>
  <si>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</si>
  <si>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</si>
  <si>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</si>
  <si>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</si>
  <si>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</si>
  <si>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</si>
  <si>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</si>
  <si>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</si>
  <si>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</si>
  <si>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</si>
  <si>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</si>
  <si>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</si>
  <si>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</si>
  <si>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</si>
  <si>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</si>
  <si>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</si>
  <si>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</si>
  <si>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</si>
  <si>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</si>
  <si>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</si>
  <si>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</si>
  <si>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</si>
  <si>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</si>
  <si>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</si>
  <si>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</si>
  <si>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</si>
  <si>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</si>
  <si>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</si>
  <si>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</si>
  <si>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</si>
  <si>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</si>
  <si>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</si>
  <si>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</si>
  <si>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</si>
  <si>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</si>
  <si>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</si>
  <si>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</si>
  <si>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</si>
  <si>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</si>
  <si>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</si>
  <si>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</si>
  <si>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</si>
  <si>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</si>
  <si>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</si>
  <si>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</si>
  <si>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</si>
  <si>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</si>
  <si>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</si>
  <si>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</si>
  <si>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</si>
  <si>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</si>
  <si>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</si>
  <si>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</si>
  <si>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</si>
  <si>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</si>
  <si>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</si>
  <si>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</si>
  <si>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</si>
  <si>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</si>
  <si>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</si>
  <si>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</si>
  <si>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</si>
  <si>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</si>
  <si>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</si>
  <si>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</si>
  <si>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</si>
  <si>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</si>
  <si>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</si>
  <si>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</si>
  <si>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</si>
  <si>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</si>
  <si>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</si>
  <si>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</si>
  <si>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</si>
  <si>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</si>
  <si>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</si>
  <si>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</si>
  <si>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</si>
  <si>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</si>
  <si>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</si>
  <si>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</si>
  <si>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</si>
  <si>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</si>
  <si>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</si>
  <si>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</si>
  <si>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</si>
  <si>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</si>
  <si>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</si>
  <si>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</si>
  <si>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</si>
  <si>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</si>
  <si>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</si>
  <si>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</si>
  <si>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</si>
  <si>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</si>
  <si>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</si>
  <si>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</si>
  <si>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</si>
  <si>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</si>
  <si>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</si>
  <si>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</si>
  <si>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</si>
  <si>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</si>
  <si>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</si>
  <si>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</si>
  <si>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</si>
  <si>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</si>
  <si>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</si>
  <si>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</si>
  <si>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</si>
  <si>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</si>
  <si>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</si>
  <si>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</si>
  <si>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</si>
  <si>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</si>
  <si>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</si>
  <si>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</si>
  <si>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</si>
  <si>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</si>
  <si>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</si>
  <si>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</si>
  <si>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</si>
  <si>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</si>
  <si>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</si>
  <si>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</si>
  <si>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</si>
  <si>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</si>
  <si>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</si>
  <si>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</si>
  <si>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</si>
  <si>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</si>
  <si>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</si>
  <si>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</si>
  <si>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</si>
  <si>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</si>
  <si>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</si>
  <si>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</si>
  <si>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</si>
  <si>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</si>
  <si>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</si>
  <si>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</si>
  <si>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</si>
  <si>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</si>
  <si>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</si>
  <si>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</si>
  <si>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</si>
  <si>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</si>
  <si>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</si>
  <si>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</si>
  <si>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</si>
  <si>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</si>
  <si>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</si>
  <si>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</si>
  <si>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20270 KARLOVAC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</si>
  <si>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</si>
  <si>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</si>
  <si>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</si>
  <si>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</si>
  <si>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2025.*</t>
  </si>
  <si>
    <t>IZVRŠENJE 1.-12.2025.*</t>
  </si>
  <si>
    <t xml:space="preserve">INDEKS**
</t>
  </si>
  <si>
    <t>Opći prihodi i primici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</si>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</sst>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31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5">
        <v>1742450.04</v>
      </c>
      <c r="H10" s="86">
        <v>2044275</v>
      </c>
      <c r="I10" s="86">
        <v>2044363</v>
      </c>
      <c r="J10" s="86">
        <v>2043119.31</v>
      </c>
      <c r="K10" s="86"/>
      <c r="L10" s="86"/>
    </row>
    <row r="11" spans="2:13" x14ac:dyDescent="0.25">
      <c r="B11" s="103" t="s">
        <v>7</v>
      </c>
      <c r="C11" s="102"/>
      <c r="D11" s="102"/>
      <c r="E11" s="102"/>
      <c r="F11" s="102"/>
      <c r="G11" s="85"/>
      <c r="H11" s="86"/>
      <c r="I11" s="86"/>
      <c r="J11" s="86"/>
      <c r="K11" s="86"/>
      <c r="L11" s="86"/>
    </row>
    <row r="12" spans="2:13" x14ac:dyDescent="0.25">
      <c r="B12" s="97" t="s">
        <v>0</v>
      </c>
      <c r="C12" s="98"/>
      <c r="D12" s="98"/>
      <c r="E12" s="98"/>
      <c r="F12" s="99"/>
      <c r="G12" s="87">
        <f>ROUND(G10+G11,2)</f>
        <v>1742450.04</v>
      </c>
      <c r="H12" s="87">
        <f>ROUND(H10+H11,2)</f>
        <v>2044275</v>
      </c>
      <c r="I12" s="87">
        <f>ROUND(I10+I11,2)</f>
        <v>2044363</v>
      </c>
      <c r="J12" s="87">
        <f>ROUND(J10+J11,2)</f>
        <v>2043119.31</v>
      </c>
      <c r="K12" s="88">
        <f>J12/G12*100</f>
        <v>117.255546104495</v>
      </c>
      <c r="L12" s="88">
        <f>J12/I12*100</f>
        <v>99.939164913471814</v>
      </c>
    </row>
    <row r="13" spans="2:13" x14ac:dyDescent="0.25">
      <c r="B13" s="109" t="s">
        <v>9</v>
      </c>
      <c r="C13" s="101"/>
      <c r="D13" s="101"/>
      <c r="E13" s="101"/>
      <c r="F13" s="101"/>
      <c r="G13" s="89">
        <v>1738913.57</v>
      </c>
      <c r="H13" s="86">
        <v>2040275</v>
      </c>
      <c r="I13" s="86">
        <v>2040363</v>
      </c>
      <c r="J13" s="86">
        <v>2039368.96</v>
      </c>
      <c r="K13" s="86"/>
      <c r="L13" s="86"/>
    </row>
    <row r="14" spans="2:13" x14ac:dyDescent="0.25">
      <c r="B14" s="103" t="s">
        <v>10</v>
      </c>
      <c r="C14" s="102"/>
      <c r="D14" s="102"/>
      <c r="E14" s="102"/>
      <c r="F14" s="102"/>
      <c r="G14" s="85">
        <v>3536.47</v>
      </c>
      <c r="H14" s="86">
        <v>4000</v>
      </c>
      <c r="I14" s="86">
        <v>4000</v>
      </c>
      <c r="J14" s="86">
        <v>3734.37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1742450.04</v>
      </c>
      <c r="H15" s="87">
        <f>ROUND(H13+H14,2)</f>
        <v>2044275</v>
      </c>
      <c r="I15" s="87">
        <f>ROUND(I13+I14,2)</f>
        <v>2044363</v>
      </c>
      <c r="J15" s="87">
        <f>ROUND(J13+J14,2)</f>
        <v>2043103.33</v>
      </c>
      <c r="K15" s="88">
        <f>J15/G15*100</f>
        <v>117.25462900503</v>
      </c>
      <c r="L15" s="88">
        <f>J15/I15*100</f>
        <v>99.938383251898003</v>
      </c>
    </row>
    <row r="16" spans="2:13" x14ac:dyDescent="0.25">
      <c r="B16" s="108" t="s">
        <v>2</v>
      </c>
      <c r="C16" s="98"/>
      <c r="D16" s="98"/>
      <c r="E16" s="98"/>
      <c r="F16" s="98"/>
      <c r="G16" s="90">
        <f>ROUND(G12-G15,2)</f>
        <v>0</v>
      </c>
      <c r="H16" s="90">
        <f>ROUND(H12-H15,2)</f>
        <v>0</v>
      </c>
      <c r="I16" s="90">
        <f>ROUND(I12-I15,2)</f>
        <v>0</v>
      </c>
      <c r="J16" s="90">
        <f>ROUND(J12-J15,2)</f>
        <v>15.98</v>
      </c>
      <c r="K16" s="88" t="e">
        <f>J16/G16*100</f>
        <v>#DIV/0!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1"/>
      <c r="H21" s="86"/>
      <c r="I21" s="86"/>
      <c r="J21" s="86"/>
      <c r="K21" s="86"/>
      <c r="L21" s="86"/>
    </row>
    <row r="22" spans="1:49" x14ac:dyDescent="0.25">
      <c r="B22" s="100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0" t="s">
        <v>5</v>
      </c>
      <c r="C24" s="101"/>
      <c r="D24" s="101"/>
      <c r="E24" s="101"/>
      <c r="F24" s="101"/>
      <c r="G24" s="89">
        <v>0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0" t="s">
        <v>27</v>
      </c>
      <c r="C25" s="101"/>
      <c r="D25" s="101"/>
      <c r="E25" s="101"/>
      <c r="F25" s="101"/>
      <c r="G25" s="89">
        <v>0</v>
      </c>
      <c r="H25" s="86"/>
      <c r="I25" s="86"/>
      <c r="J25" s="86">
        <v>-15.98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4" t="s">
        <v>29</v>
      </c>
      <c r="C26" s="115"/>
      <c r="D26" s="115"/>
      <c r="E26" s="115"/>
      <c r="F26" s="116"/>
      <c r="G26" s="94">
        <f>ROUND(G24+G25,2)</f>
        <v>0</v>
      </c>
      <c r="H26" s="94">
        <f>ROUND(H24+H25,2)</f>
        <v>0</v>
      </c>
      <c r="I26" s="94">
        <f>ROUND(I24+I25,2)</f>
        <v>0</v>
      </c>
      <c r="J26" s="94">
        <f>ROUND(J24+J25,2)</f>
        <v>-15.98</v>
      </c>
      <c r="K26" s="93" t="e">
        <f>J26/G26*100</f>
        <v>#DIV/0!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7" t="s">
        <v>30</v>
      </c>
      <c r="C27" s="107"/>
      <c r="D27" s="107"/>
      <c r="E27" s="107"/>
      <c r="F27" s="107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0"/>
  <sheetViews>
    <sheetView topLeftCell="A26" zoomScale="90" zoomScaleNormal="90" workbookViewId="0">
      <selection activeCell="P145" sqref="P14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1742450.04</v>
      </c>
      <c r="H10" s="65">
        <f>H11</f>
        <v>2044275</v>
      </c>
      <c r="I10" s="65">
        <f>I11</f>
        <v>2044363</v>
      </c>
      <c r="J10" s="65">
        <f>J11</f>
        <v>2043119.31</v>
      </c>
      <c r="K10" s="69">
        <f t="shared" ref="K10:K18" si="0">(J10*100)/G10</f>
        <v>117.25554610449548</v>
      </c>
      <c r="L10" s="69">
        <f t="shared" ref="L10:L18" si="1">(J10*100)/I10</f>
        <v>99.939164913471828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1742450.04</v>
      </c>
      <c r="H11" s="65">
        <f>H12+H15</f>
        <v>2044275</v>
      </c>
      <c r="I11" s="65">
        <f>I12+I15</f>
        <v>2044363</v>
      </c>
      <c r="J11" s="65">
        <f>J12+J15</f>
        <v>2043119.31</v>
      </c>
      <c r="K11" s="65">
        <f t="shared" si="0"/>
        <v>117.25554610449548</v>
      </c>
      <c r="L11" s="65">
        <f t="shared" si="1"/>
        <v>99.939164913471828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290.42</v>
      </c>
      <c r="H12" s="65">
        <f t="shared" si="2"/>
        <v>400</v>
      </c>
      <c r="I12" s="65">
        <f t="shared" si="2"/>
        <v>400</v>
      </c>
      <c r="J12" s="65">
        <f t="shared" si="2"/>
        <v>400.6</v>
      </c>
      <c r="K12" s="65">
        <f t="shared" si="0"/>
        <v>137.93815852902691</v>
      </c>
      <c r="L12" s="65">
        <f t="shared" si="1"/>
        <v>100.15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290.42</v>
      </c>
      <c r="H13" s="65">
        <f t="shared" si="2"/>
        <v>400</v>
      </c>
      <c r="I13" s="65">
        <f t="shared" si="2"/>
        <v>400</v>
      </c>
      <c r="J13" s="65">
        <f t="shared" si="2"/>
        <v>400.6</v>
      </c>
      <c r="K13" s="65">
        <f t="shared" si="0"/>
        <v>137.93815852902691</v>
      </c>
      <c r="L13" s="65">
        <f t="shared" si="1"/>
        <v>100.15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290.42</v>
      </c>
      <c r="H14" s="66">
        <v>400</v>
      </c>
      <c r="I14" s="66">
        <v>400</v>
      </c>
      <c r="J14" s="66">
        <v>400.6</v>
      </c>
      <c r="K14" s="66">
        <f t="shared" si="0"/>
        <v>137.93815852902691</v>
      </c>
      <c r="L14" s="66">
        <f t="shared" si="1"/>
        <v>100.15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1742159.62</v>
      </c>
      <c r="H15" s="65">
        <f>H16</f>
        <v>2043875</v>
      </c>
      <c r="I15" s="65">
        <f>I16</f>
        <v>2043963</v>
      </c>
      <c r="J15" s="65">
        <f>J16</f>
        <v>2042718.71</v>
      </c>
      <c r="K15" s="65">
        <f t="shared" si="0"/>
        <v>117.2520982893634</v>
      </c>
      <c r="L15" s="65">
        <f t="shared" si="1"/>
        <v>99.939123653412508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1742159.62</v>
      </c>
      <c r="H16" s="65">
        <f>H17+H18</f>
        <v>2043875</v>
      </c>
      <c r="I16" s="65">
        <f>I17+I18</f>
        <v>2043963</v>
      </c>
      <c r="J16" s="65">
        <f>J17+J18</f>
        <v>2042718.71</v>
      </c>
      <c r="K16" s="65">
        <f t="shared" si="0"/>
        <v>117.2520982893634</v>
      </c>
      <c r="L16" s="65">
        <f t="shared" si="1"/>
        <v>99.939123653412508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1738913.57</v>
      </c>
      <c r="H17" s="66">
        <v>2040275</v>
      </c>
      <c r="I17" s="66">
        <v>2040363</v>
      </c>
      <c r="J17" s="66">
        <v>2039368.96</v>
      </c>
      <c r="K17" s="66">
        <f t="shared" si="0"/>
        <v>117.27833948641852</v>
      </c>
      <c r="L17" s="66">
        <f t="shared" si="1"/>
        <v>99.95128121809698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3246.05</v>
      </c>
      <c r="H18" s="66">
        <v>3600</v>
      </c>
      <c r="I18" s="66">
        <v>3600</v>
      </c>
      <c r="J18" s="66">
        <v>3349.75</v>
      </c>
      <c r="K18" s="66">
        <f t="shared" si="0"/>
        <v>103.19465196161488</v>
      </c>
      <c r="L18" s="66">
        <f t="shared" si="1"/>
        <v>93.048611111111114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G24+G64</f>
        <v>1742450.04</v>
      </c>
      <c r="H23" s="65">
        <f>H24+H64</f>
        <v>2044275</v>
      </c>
      <c r="I23" s="65">
        <f>I24+I64</f>
        <v>2044363</v>
      </c>
      <c r="J23" s="65">
        <f>J24+J64</f>
        <v>2043103.33</v>
      </c>
      <c r="K23" s="70">
        <f t="shared" ref="K23:K69" si="3">(J23*100)/G23</f>
        <v>117.25462900503018</v>
      </c>
      <c r="L23" s="70">
        <f t="shared" ref="L23:L69" si="4">(J23*100)/I23</f>
        <v>99.938383251898017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G25+G33+G59</f>
        <v>1738913.57</v>
      </c>
      <c r="H24" s="65">
        <f>H25+H33+H59</f>
        <v>2040275</v>
      </c>
      <c r="I24" s="65">
        <f>I25+I33+I59</f>
        <v>2040363</v>
      </c>
      <c r="J24" s="65">
        <f>J25+J33+J59</f>
        <v>2039368.96</v>
      </c>
      <c r="K24" s="65">
        <f t="shared" si="3"/>
        <v>117.27833948641852</v>
      </c>
      <c r="L24" s="65">
        <f t="shared" si="4"/>
        <v>99.95128121809698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1522714.27</v>
      </c>
      <c r="H25" s="65">
        <f>H26+H29+H31</f>
        <v>1809085</v>
      </c>
      <c r="I25" s="65">
        <f>I26+I29+I31</f>
        <v>1808611</v>
      </c>
      <c r="J25" s="65">
        <f>J26+J29+J31</f>
        <v>1807632.73</v>
      </c>
      <c r="K25" s="65">
        <f t="shared" si="3"/>
        <v>118.71122282186269</v>
      </c>
      <c r="L25" s="65">
        <f t="shared" si="4"/>
        <v>99.945910425182646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1277258.06</v>
      </c>
      <c r="H26" s="65">
        <f>H27+H28</f>
        <v>1516781</v>
      </c>
      <c r="I26" s="65">
        <f>I27+I28</f>
        <v>1518107</v>
      </c>
      <c r="J26" s="65">
        <f>J27+J28</f>
        <v>1517274.47</v>
      </c>
      <c r="K26" s="65">
        <f t="shared" si="3"/>
        <v>118.7915361442307</v>
      </c>
      <c r="L26" s="65">
        <f t="shared" si="4"/>
        <v>99.945159992016372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1262996.47</v>
      </c>
      <c r="H27" s="66">
        <v>1502781</v>
      </c>
      <c r="I27" s="66">
        <v>1502781</v>
      </c>
      <c r="J27" s="66">
        <v>1501948.88</v>
      </c>
      <c r="K27" s="66">
        <f t="shared" si="3"/>
        <v>118.91948359919012</v>
      </c>
      <c r="L27" s="66">
        <f t="shared" si="4"/>
        <v>99.944627993034246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14261.59</v>
      </c>
      <c r="H28" s="66">
        <v>14000</v>
      </c>
      <c r="I28" s="66">
        <v>15326</v>
      </c>
      <c r="J28" s="66">
        <v>15325.59</v>
      </c>
      <c r="K28" s="66">
        <f t="shared" si="3"/>
        <v>107.46059871304672</v>
      </c>
      <c r="L28" s="66">
        <f t="shared" si="4"/>
        <v>99.997324807516634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34708.629999999997</v>
      </c>
      <c r="H29" s="65">
        <f>H30</f>
        <v>42035</v>
      </c>
      <c r="I29" s="65">
        <f>I30</f>
        <v>40035</v>
      </c>
      <c r="J29" s="65">
        <f>J30</f>
        <v>40007.9</v>
      </c>
      <c r="K29" s="65">
        <f t="shared" si="3"/>
        <v>115.26787430100238</v>
      </c>
      <c r="L29" s="65">
        <f t="shared" si="4"/>
        <v>99.932309229424249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34708.629999999997</v>
      </c>
      <c r="H30" s="66">
        <v>42035</v>
      </c>
      <c r="I30" s="66">
        <v>40035</v>
      </c>
      <c r="J30" s="66">
        <v>40007.9</v>
      </c>
      <c r="K30" s="66">
        <f t="shared" si="3"/>
        <v>115.26787430100238</v>
      </c>
      <c r="L30" s="66">
        <f t="shared" si="4"/>
        <v>99.932309229424249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</f>
        <v>210747.58</v>
      </c>
      <c r="H31" s="65">
        <f>H32</f>
        <v>250269</v>
      </c>
      <c r="I31" s="65">
        <f>I32</f>
        <v>250469</v>
      </c>
      <c r="J31" s="65">
        <f>J32</f>
        <v>250350.36</v>
      </c>
      <c r="K31" s="65">
        <f t="shared" si="3"/>
        <v>118.79157046548293</v>
      </c>
      <c r="L31" s="65">
        <f t="shared" si="4"/>
        <v>99.952632860753226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210747.58</v>
      </c>
      <c r="H32" s="66">
        <v>250269</v>
      </c>
      <c r="I32" s="66">
        <v>250469</v>
      </c>
      <c r="J32" s="66">
        <v>250350.36</v>
      </c>
      <c r="K32" s="66">
        <f t="shared" si="3"/>
        <v>118.79157046548293</v>
      </c>
      <c r="L32" s="66">
        <f t="shared" si="4"/>
        <v>99.952632860753226</v>
      </c>
    </row>
    <row r="33" spans="2:12" x14ac:dyDescent="0.25">
      <c r="B33" s="65"/>
      <c r="C33" s="65" t="s">
        <v>83</v>
      </c>
      <c r="D33" s="65"/>
      <c r="E33" s="65"/>
      <c r="F33" s="65" t="s">
        <v>84</v>
      </c>
      <c r="G33" s="65">
        <f>G34+G39+G44+G52+G54</f>
        <v>215124.37000000002</v>
      </c>
      <c r="H33" s="65">
        <f>H34+H39+H44+H52+H54</f>
        <v>229740</v>
      </c>
      <c r="I33" s="65">
        <f>I34+I39+I44+I52+I54</f>
        <v>230671</v>
      </c>
      <c r="J33" s="65">
        <f>J34+J39+J44+J52+J54</f>
        <v>230664.51</v>
      </c>
      <c r="K33" s="65">
        <f t="shared" si="3"/>
        <v>107.22379338054539</v>
      </c>
      <c r="L33" s="65">
        <f t="shared" si="4"/>
        <v>99.997186469040315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G35+G36+G37+G38</f>
        <v>29598.99</v>
      </c>
      <c r="H34" s="65">
        <f>H35+H36+H37+H38</f>
        <v>30000</v>
      </c>
      <c r="I34" s="65">
        <f>I35+I36+I37+I38</f>
        <v>28550</v>
      </c>
      <c r="J34" s="65">
        <f>J35+J36+J37+J38</f>
        <v>28547.66</v>
      </c>
      <c r="K34" s="65">
        <f t="shared" si="3"/>
        <v>96.448088262471117</v>
      </c>
      <c r="L34" s="65">
        <f t="shared" si="4"/>
        <v>99.99180385288966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4966.63</v>
      </c>
      <c r="H35" s="66">
        <v>6000</v>
      </c>
      <c r="I35" s="66">
        <v>6930</v>
      </c>
      <c r="J35" s="66">
        <v>6929.07</v>
      </c>
      <c r="K35" s="66">
        <f t="shared" si="3"/>
        <v>139.51250646816857</v>
      </c>
      <c r="L35" s="66">
        <f t="shared" si="4"/>
        <v>99.986580086580091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23393.11</v>
      </c>
      <c r="H36" s="66">
        <v>22000</v>
      </c>
      <c r="I36" s="66">
        <v>20329</v>
      </c>
      <c r="J36" s="66">
        <v>20328.7</v>
      </c>
      <c r="K36" s="66">
        <f t="shared" si="3"/>
        <v>86.900373657029775</v>
      </c>
      <c r="L36" s="66">
        <f t="shared" si="4"/>
        <v>99.998524275665304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1086.25</v>
      </c>
      <c r="H37" s="66">
        <v>1300</v>
      </c>
      <c r="I37" s="66">
        <v>1173</v>
      </c>
      <c r="J37" s="66">
        <v>1172.75</v>
      </c>
      <c r="K37" s="66">
        <f t="shared" si="3"/>
        <v>107.96317606444188</v>
      </c>
      <c r="L37" s="66">
        <f t="shared" si="4"/>
        <v>99.978687127024727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153</v>
      </c>
      <c r="H38" s="66">
        <v>700</v>
      </c>
      <c r="I38" s="66">
        <v>118</v>
      </c>
      <c r="J38" s="66">
        <v>117.14</v>
      </c>
      <c r="K38" s="66">
        <f t="shared" si="3"/>
        <v>76.562091503267979</v>
      </c>
      <c r="L38" s="66">
        <f t="shared" si="4"/>
        <v>99.271186440677965</v>
      </c>
    </row>
    <row r="39" spans="2:12" x14ac:dyDescent="0.25">
      <c r="B39" s="65"/>
      <c r="C39" s="65"/>
      <c r="D39" s="65" t="s">
        <v>95</v>
      </c>
      <c r="E39" s="65"/>
      <c r="F39" s="65" t="s">
        <v>96</v>
      </c>
      <c r="G39" s="65">
        <f>G40+G41+G42+G43</f>
        <v>24773.48</v>
      </c>
      <c r="H39" s="65">
        <f>H40+H41+H42+H43</f>
        <v>32200</v>
      </c>
      <c r="I39" s="65">
        <f>I40+I41+I42+I43</f>
        <v>27043</v>
      </c>
      <c r="J39" s="65">
        <f>J40+J41+J42+J43</f>
        <v>27041.82</v>
      </c>
      <c r="K39" s="65">
        <f t="shared" si="3"/>
        <v>109.15632361702917</v>
      </c>
      <c r="L39" s="65">
        <f t="shared" si="4"/>
        <v>99.995636578781941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22763.599999999999</v>
      </c>
      <c r="H40" s="66">
        <v>29000</v>
      </c>
      <c r="I40" s="66">
        <v>24643</v>
      </c>
      <c r="J40" s="66">
        <v>24642.76</v>
      </c>
      <c r="K40" s="66">
        <f t="shared" si="3"/>
        <v>108.2551090337205</v>
      </c>
      <c r="L40" s="66">
        <f t="shared" si="4"/>
        <v>99.999026092602364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1168.6099999999999</v>
      </c>
      <c r="H41" s="66">
        <v>2000</v>
      </c>
      <c r="I41" s="66">
        <v>1200</v>
      </c>
      <c r="J41" s="66">
        <v>1199.6600000000001</v>
      </c>
      <c r="K41" s="66">
        <f t="shared" si="3"/>
        <v>102.65700276396745</v>
      </c>
      <c r="L41" s="66">
        <f t="shared" si="4"/>
        <v>99.971666666666664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665</v>
      </c>
      <c r="H42" s="66">
        <v>1000</v>
      </c>
      <c r="I42" s="66">
        <v>1000</v>
      </c>
      <c r="J42" s="66">
        <v>1000</v>
      </c>
      <c r="K42" s="66">
        <f t="shared" si="3"/>
        <v>150.37593984962405</v>
      </c>
      <c r="L42" s="66">
        <f t="shared" si="4"/>
        <v>100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176.27</v>
      </c>
      <c r="H43" s="66">
        <v>200</v>
      </c>
      <c r="I43" s="66">
        <v>200</v>
      </c>
      <c r="J43" s="66">
        <v>199.4</v>
      </c>
      <c r="K43" s="66">
        <f t="shared" si="3"/>
        <v>113.12191524366028</v>
      </c>
      <c r="L43" s="66">
        <f t="shared" si="4"/>
        <v>99.7</v>
      </c>
    </row>
    <row r="44" spans="2:12" x14ac:dyDescent="0.25">
      <c r="B44" s="65"/>
      <c r="C44" s="65"/>
      <c r="D44" s="65" t="s">
        <v>105</v>
      </c>
      <c r="E44" s="65"/>
      <c r="F44" s="65" t="s">
        <v>106</v>
      </c>
      <c r="G44" s="65">
        <f>G45+G46+G47+G48+G49+G50+G51</f>
        <v>158387.64000000001</v>
      </c>
      <c r="H44" s="65">
        <f>H45+H46+H47+H48+H49+H50+H51</f>
        <v>161743</v>
      </c>
      <c r="I44" s="65">
        <f>I45+I46+I47+I48+I49+I50+I51</f>
        <v>172170</v>
      </c>
      <c r="J44" s="65">
        <f>J45+J46+J47+J48+J49+J50+J51</f>
        <v>172168.71</v>
      </c>
      <c r="K44" s="65">
        <f t="shared" si="3"/>
        <v>108.70084938445953</v>
      </c>
      <c r="L44" s="65">
        <f t="shared" si="4"/>
        <v>99.99925074054714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13252.77</v>
      </c>
      <c r="H45" s="66">
        <v>15000</v>
      </c>
      <c r="I45" s="66">
        <v>14674</v>
      </c>
      <c r="J45" s="66">
        <v>14673.36</v>
      </c>
      <c r="K45" s="66">
        <f t="shared" si="3"/>
        <v>110.71919304417113</v>
      </c>
      <c r="L45" s="66">
        <f t="shared" si="4"/>
        <v>99.995638544364184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1596.83</v>
      </c>
      <c r="H46" s="66">
        <v>1800</v>
      </c>
      <c r="I46" s="66">
        <v>875</v>
      </c>
      <c r="J46" s="66">
        <v>874.8</v>
      </c>
      <c r="K46" s="66">
        <f t="shared" si="3"/>
        <v>54.783539888403901</v>
      </c>
      <c r="L46" s="66">
        <f t="shared" si="4"/>
        <v>99.977142857142852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2450</v>
      </c>
      <c r="H47" s="66">
        <v>1000</v>
      </c>
      <c r="I47" s="66">
        <v>320</v>
      </c>
      <c r="J47" s="66">
        <v>320</v>
      </c>
      <c r="K47" s="66">
        <f t="shared" si="3"/>
        <v>13.061224489795919</v>
      </c>
      <c r="L47" s="66">
        <f t="shared" si="4"/>
        <v>100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6235.02</v>
      </c>
      <c r="H48" s="66">
        <v>6500</v>
      </c>
      <c r="I48" s="66">
        <v>6299</v>
      </c>
      <c r="J48" s="66">
        <v>6298.85</v>
      </c>
      <c r="K48" s="66">
        <f t="shared" si="3"/>
        <v>101.02373368489596</v>
      </c>
      <c r="L48" s="66">
        <f t="shared" si="4"/>
        <v>99.9976186696301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436.19</v>
      </c>
      <c r="H49" s="66">
        <v>4215</v>
      </c>
      <c r="I49" s="66">
        <v>4215</v>
      </c>
      <c r="J49" s="66">
        <v>4215</v>
      </c>
      <c r="K49" s="66">
        <f t="shared" si="3"/>
        <v>966.3220156353882</v>
      </c>
      <c r="L49" s="66">
        <f t="shared" si="4"/>
        <v>100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134030.54</v>
      </c>
      <c r="H50" s="66">
        <v>130031</v>
      </c>
      <c r="I50" s="66">
        <v>144508</v>
      </c>
      <c r="J50" s="66">
        <v>144507.79999999999</v>
      </c>
      <c r="K50" s="66">
        <f t="shared" si="3"/>
        <v>107.81706915453746</v>
      </c>
      <c r="L50" s="66">
        <f t="shared" si="4"/>
        <v>99.999861599357814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386.29</v>
      </c>
      <c r="H51" s="66">
        <v>3197</v>
      </c>
      <c r="I51" s="66">
        <v>1279</v>
      </c>
      <c r="J51" s="66">
        <v>1278.9000000000001</v>
      </c>
      <c r="K51" s="66">
        <f t="shared" si="3"/>
        <v>331.07251029019648</v>
      </c>
      <c r="L51" s="66">
        <f t="shared" si="4"/>
        <v>99.992181391712279</v>
      </c>
    </row>
    <row r="52" spans="2:12" x14ac:dyDescent="0.25">
      <c r="B52" s="65"/>
      <c r="C52" s="65"/>
      <c r="D52" s="65" t="s">
        <v>121</v>
      </c>
      <c r="E52" s="65"/>
      <c r="F52" s="65" t="s">
        <v>122</v>
      </c>
      <c r="G52" s="65">
        <f>G53</f>
        <v>118.26</v>
      </c>
      <c r="H52" s="65">
        <f>H53</f>
        <v>297</v>
      </c>
      <c r="I52" s="65">
        <f>I53</f>
        <v>348</v>
      </c>
      <c r="J52" s="65">
        <f>J53</f>
        <v>347.1</v>
      </c>
      <c r="K52" s="65">
        <f t="shared" si="3"/>
        <v>293.50583460172498</v>
      </c>
      <c r="L52" s="65">
        <f t="shared" si="4"/>
        <v>99.741379310344826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118.26</v>
      </c>
      <c r="H53" s="66">
        <v>297</v>
      </c>
      <c r="I53" s="66">
        <v>348</v>
      </c>
      <c r="J53" s="66">
        <v>347.1</v>
      </c>
      <c r="K53" s="66">
        <f t="shared" si="3"/>
        <v>293.50583460172498</v>
      </c>
      <c r="L53" s="66">
        <f t="shared" si="4"/>
        <v>99.741379310344826</v>
      </c>
    </row>
    <row r="54" spans="2:12" x14ac:dyDescent="0.25">
      <c r="B54" s="65"/>
      <c r="C54" s="65"/>
      <c r="D54" s="65" t="s">
        <v>125</v>
      </c>
      <c r="E54" s="65"/>
      <c r="F54" s="65" t="s">
        <v>126</v>
      </c>
      <c r="G54" s="65">
        <f>G55+G56+G57+G58</f>
        <v>2246</v>
      </c>
      <c r="H54" s="65">
        <f>H55+H56+H57+H58</f>
        <v>5500</v>
      </c>
      <c r="I54" s="65">
        <f>I55+I56+I57+I58</f>
        <v>2560</v>
      </c>
      <c r="J54" s="65">
        <f>J55+J56+J57+J58</f>
        <v>2559.2199999999998</v>
      </c>
      <c r="K54" s="65">
        <f t="shared" si="3"/>
        <v>113.94568121104186</v>
      </c>
      <c r="L54" s="65">
        <f t="shared" si="4"/>
        <v>99.969531250000003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464.86</v>
      </c>
      <c r="H55" s="66">
        <v>500</v>
      </c>
      <c r="I55" s="66">
        <v>500</v>
      </c>
      <c r="J55" s="66">
        <v>500</v>
      </c>
      <c r="K55" s="66">
        <f t="shared" si="3"/>
        <v>107.55926515510046</v>
      </c>
      <c r="L55" s="66">
        <f t="shared" si="4"/>
        <v>100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800</v>
      </c>
      <c r="H56" s="66">
        <v>2000</v>
      </c>
      <c r="I56" s="66">
        <v>2000</v>
      </c>
      <c r="J56" s="66">
        <v>2000</v>
      </c>
      <c r="K56" s="66">
        <f t="shared" si="3"/>
        <v>250</v>
      </c>
      <c r="L56" s="66">
        <f t="shared" si="4"/>
        <v>100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750</v>
      </c>
      <c r="H57" s="66">
        <v>2000</v>
      </c>
      <c r="I57" s="66">
        <v>0</v>
      </c>
      <c r="J57" s="66">
        <v>0</v>
      </c>
      <c r="K57" s="66">
        <f t="shared" si="3"/>
        <v>0</v>
      </c>
      <c r="L57" s="66" t="e">
        <f t="shared" si="4"/>
        <v>#DIV/0!</v>
      </c>
    </row>
    <row r="58" spans="2:12" x14ac:dyDescent="0.25">
      <c r="B58" s="66"/>
      <c r="C58" s="66"/>
      <c r="D58" s="66"/>
      <c r="E58" s="66" t="s">
        <v>133</v>
      </c>
      <c r="F58" s="66" t="s">
        <v>126</v>
      </c>
      <c r="G58" s="66">
        <v>231.14</v>
      </c>
      <c r="H58" s="66">
        <v>1000</v>
      </c>
      <c r="I58" s="66">
        <v>60</v>
      </c>
      <c r="J58" s="66">
        <v>59.22</v>
      </c>
      <c r="K58" s="66">
        <f t="shared" si="3"/>
        <v>25.620835857056331</v>
      </c>
      <c r="L58" s="66">
        <f t="shared" si="4"/>
        <v>98.7</v>
      </c>
    </row>
    <row r="59" spans="2:12" x14ac:dyDescent="0.25">
      <c r="B59" s="65"/>
      <c r="C59" s="65" t="s">
        <v>134</v>
      </c>
      <c r="D59" s="65"/>
      <c r="E59" s="65"/>
      <c r="F59" s="65" t="s">
        <v>135</v>
      </c>
      <c r="G59" s="65">
        <f>G60+G62</f>
        <v>1074.9299999999998</v>
      </c>
      <c r="H59" s="65">
        <f>H60+H62</f>
        <v>1450</v>
      </c>
      <c r="I59" s="65">
        <f>I60+I62</f>
        <v>1081</v>
      </c>
      <c r="J59" s="65">
        <f>J60+J62</f>
        <v>1071.72</v>
      </c>
      <c r="K59" s="65">
        <f t="shared" si="3"/>
        <v>99.701375903547216</v>
      </c>
      <c r="L59" s="65">
        <f t="shared" si="4"/>
        <v>99.141535615171136</v>
      </c>
    </row>
    <row r="60" spans="2:12" x14ac:dyDescent="0.25">
      <c r="B60" s="65"/>
      <c r="C60" s="65"/>
      <c r="D60" s="65" t="s">
        <v>136</v>
      </c>
      <c r="E60" s="65"/>
      <c r="F60" s="65" t="s">
        <v>137</v>
      </c>
      <c r="G60" s="65">
        <f>G61</f>
        <v>226.63</v>
      </c>
      <c r="H60" s="65">
        <f>H61</f>
        <v>250</v>
      </c>
      <c r="I60" s="65">
        <f>I61</f>
        <v>140</v>
      </c>
      <c r="J60" s="65">
        <f>J61</f>
        <v>130.78</v>
      </c>
      <c r="K60" s="65">
        <f t="shared" si="3"/>
        <v>57.706393681330802</v>
      </c>
      <c r="L60" s="65">
        <f t="shared" si="4"/>
        <v>93.414285714285711</v>
      </c>
    </row>
    <row r="61" spans="2:12" x14ac:dyDescent="0.25">
      <c r="B61" s="66"/>
      <c r="C61" s="66"/>
      <c r="D61" s="66"/>
      <c r="E61" s="66" t="s">
        <v>138</v>
      </c>
      <c r="F61" s="66" t="s">
        <v>139</v>
      </c>
      <c r="G61" s="66">
        <v>226.63</v>
      </c>
      <c r="H61" s="66">
        <v>250</v>
      </c>
      <c r="I61" s="66">
        <v>140</v>
      </c>
      <c r="J61" s="66">
        <v>130.78</v>
      </c>
      <c r="K61" s="66">
        <f t="shared" si="3"/>
        <v>57.706393681330802</v>
      </c>
      <c r="L61" s="66">
        <f t="shared" si="4"/>
        <v>93.414285714285711</v>
      </c>
    </row>
    <row r="62" spans="2:12" x14ac:dyDescent="0.25">
      <c r="B62" s="65"/>
      <c r="C62" s="65"/>
      <c r="D62" s="65" t="s">
        <v>140</v>
      </c>
      <c r="E62" s="65"/>
      <c r="F62" s="65" t="s">
        <v>141</v>
      </c>
      <c r="G62" s="65">
        <f>G63</f>
        <v>848.3</v>
      </c>
      <c r="H62" s="65">
        <f>H63</f>
        <v>1200</v>
      </c>
      <c r="I62" s="65">
        <f>I63</f>
        <v>941</v>
      </c>
      <c r="J62" s="65">
        <f>J63</f>
        <v>940.94</v>
      </c>
      <c r="K62" s="65">
        <f t="shared" si="3"/>
        <v>110.92066485913003</v>
      </c>
      <c r="L62" s="65">
        <f t="shared" si="4"/>
        <v>99.99362380446334</v>
      </c>
    </row>
    <row r="63" spans="2:12" x14ac:dyDescent="0.25">
      <c r="B63" s="66"/>
      <c r="C63" s="66"/>
      <c r="D63" s="66"/>
      <c r="E63" s="66" t="s">
        <v>142</v>
      </c>
      <c r="F63" s="66" t="s">
        <v>143</v>
      </c>
      <c r="G63" s="66">
        <v>848.3</v>
      </c>
      <c r="H63" s="66">
        <v>1200</v>
      </c>
      <c r="I63" s="66">
        <v>941</v>
      </c>
      <c r="J63" s="66">
        <v>940.94</v>
      </c>
      <c r="K63" s="66">
        <f t="shared" si="3"/>
        <v>110.92066485913003</v>
      </c>
      <c r="L63" s="66">
        <f t="shared" si="4"/>
        <v>99.99362380446334</v>
      </c>
    </row>
    <row r="64" spans="2:12" x14ac:dyDescent="0.25">
      <c r="B64" s="65" t="s">
        <v>144</v>
      </c>
      <c r="C64" s="65"/>
      <c r="D64" s="65"/>
      <c r="E64" s="65"/>
      <c r="F64" s="65" t="s">
        <v>145</v>
      </c>
      <c r="G64" s="65">
        <f>G65</f>
        <v>3536.4700000000003</v>
      </c>
      <c r="H64" s="65">
        <f>H65</f>
        <v>4000</v>
      </c>
      <c r="I64" s="65">
        <f>I65</f>
        <v>4000</v>
      </c>
      <c r="J64" s="65">
        <f>J65</f>
        <v>3734.37</v>
      </c>
      <c r="K64" s="65">
        <f t="shared" si="3"/>
        <v>105.5959756480332</v>
      </c>
      <c r="L64" s="65">
        <f t="shared" si="4"/>
        <v>93.359250000000003</v>
      </c>
    </row>
    <row r="65" spans="2:12" x14ac:dyDescent="0.25">
      <c r="B65" s="65"/>
      <c r="C65" s="65" t="s">
        <v>146</v>
      </c>
      <c r="D65" s="65"/>
      <c r="E65" s="65"/>
      <c r="F65" s="65" t="s">
        <v>147</v>
      </c>
      <c r="G65" s="65">
        <f>G66+G68</f>
        <v>3536.4700000000003</v>
      </c>
      <c r="H65" s="65">
        <f>H66+H68</f>
        <v>4000</v>
      </c>
      <c r="I65" s="65">
        <f>I66+I68</f>
        <v>4000</v>
      </c>
      <c r="J65" s="65">
        <f>J66+J68</f>
        <v>3734.37</v>
      </c>
      <c r="K65" s="65">
        <f t="shared" si="3"/>
        <v>105.5959756480332</v>
      </c>
      <c r="L65" s="65">
        <f t="shared" si="4"/>
        <v>93.359250000000003</v>
      </c>
    </row>
    <row r="66" spans="2:12" x14ac:dyDescent="0.25">
      <c r="B66" s="65"/>
      <c r="C66" s="65"/>
      <c r="D66" s="65" t="s">
        <v>148</v>
      </c>
      <c r="E66" s="65"/>
      <c r="F66" s="65" t="s">
        <v>149</v>
      </c>
      <c r="G66" s="65">
        <f>G67</f>
        <v>290.42</v>
      </c>
      <c r="H66" s="65">
        <f>H67</f>
        <v>400</v>
      </c>
      <c r="I66" s="65">
        <f>I67</f>
        <v>400</v>
      </c>
      <c r="J66" s="65">
        <f>J67</f>
        <v>384.62</v>
      </c>
      <c r="K66" s="65">
        <f t="shared" si="3"/>
        <v>132.43578265959644</v>
      </c>
      <c r="L66" s="65">
        <f t="shared" si="4"/>
        <v>96.155000000000001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290.42</v>
      </c>
      <c r="H67" s="66">
        <v>400</v>
      </c>
      <c r="I67" s="66">
        <v>400</v>
      </c>
      <c r="J67" s="66">
        <v>384.62</v>
      </c>
      <c r="K67" s="66">
        <f t="shared" si="3"/>
        <v>132.43578265959644</v>
      </c>
      <c r="L67" s="66">
        <f t="shared" si="4"/>
        <v>96.155000000000001</v>
      </c>
    </row>
    <row r="68" spans="2:12" x14ac:dyDescent="0.25">
      <c r="B68" s="65"/>
      <c r="C68" s="65"/>
      <c r="D68" s="65" t="s">
        <v>152</v>
      </c>
      <c r="E68" s="65"/>
      <c r="F68" s="65" t="s">
        <v>153</v>
      </c>
      <c r="G68" s="65">
        <f>G69</f>
        <v>3246.05</v>
      </c>
      <c r="H68" s="65">
        <f>H69</f>
        <v>3600</v>
      </c>
      <c r="I68" s="65">
        <f>I69</f>
        <v>3600</v>
      </c>
      <c r="J68" s="65">
        <f>J69</f>
        <v>3349.75</v>
      </c>
      <c r="K68" s="65">
        <f t="shared" si="3"/>
        <v>103.19465196161488</v>
      </c>
      <c r="L68" s="65">
        <f t="shared" si="4"/>
        <v>93.048611111111114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3246.05</v>
      </c>
      <c r="H69" s="66">
        <v>3600</v>
      </c>
      <c r="I69" s="66">
        <v>3600</v>
      </c>
      <c r="J69" s="66">
        <v>3349.75</v>
      </c>
      <c r="K69" s="66">
        <f t="shared" si="3"/>
        <v>103.19465196161488</v>
      </c>
      <c r="L69" s="66">
        <f t="shared" si="4"/>
        <v>93.048611111111114</v>
      </c>
    </row>
    <row r="70" spans="2:12" x14ac:dyDescent="0.25">
      <c r="B70" s="65"/>
      <c r="C70" s="66"/>
      <c r="D70" s="67"/>
      <c r="E70" s="68"/>
      <c r="F70" s="8"/>
      <c r="G70" s="65"/>
      <c r="H70" s="65"/>
      <c r="I70" s="65"/>
      <c r="J70" s="65"/>
      <c r="K70" s="70"/>
      <c r="L70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topLeftCell="A50" workbookViewId="0">
      <selection activeCell="F6" sqref="F6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5" t="s">
        <v>16</v>
      </c>
      <c r="C2" s="95"/>
      <c r="D2" s="95"/>
      <c r="E2" s="95"/>
      <c r="F2" s="95"/>
      <c r="G2" s="95"/>
      <c r="H2" s="9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1742450.04</v>
      </c>
      <c r="D6" s="71">
        <f>D7+D9</f>
        <v>2044275</v>
      </c>
      <c r="E6" s="71">
        <f>E7+E9</f>
        <v>2044363</v>
      </c>
      <c r="F6" s="71">
        <f>F7+F9</f>
        <v>2043119.31</v>
      </c>
      <c r="G6" s="72">
        <f t="shared" ref="G6:G15" si="0">(F6*100)/C6</f>
        <v>117.25554610449548</v>
      </c>
      <c r="H6" s="72">
        <f t="shared" ref="H6:H15" si="1">(F6*100)/E6</f>
        <v>99.939164913471828</v>
      </c>
    </row>
    <row r="7" spans="1:8" x14ac:dyDescent="0.25">
      <c r="A7"/>
      <c r="B7" s="8" t="s">
        <v>156</v>
      </c>
      <c r="C7" s="71">
        <f>C8</f>
        <v>1742159.62</v>
      </c>
      <c r="D7" s="71">
        <f>D8</f>
        <v>2043875</v>
      </c>
      <c r="E7" s="71">
        <f>E8</f>
        <v>2043963</v>
      </c>
      <c r="F7" s="71">
        <f>F8</f>
        <v>2042718.71</v>
      </c>
      <c r="G7" s="72">
        <f t="shared" si="0"/>
        <v>117.2520982893634</v>
      </c>
      <c r="H7" s="72">
        <f t="shared" si="1"/>
        <v>99.939123653412508</v>
      </c>
    </row>
    <row r="8" spans="1:8" x14ac:dyDescent="0.25">
      <c r="A8"/>
      <c r="B8" s="16" t="s">
        <v>157</v>
      </c>
      <c r="C8" s="73">
        <v>1742159.62</v>
      </c>
      <c r="D8" s="73">
        <v>2043875</v>
      </c>
      <c r="E8" s="73">
        <v>2043963</v>
      </c>
      <c r="F8" s="74">
        <v>2042718.71</v>
      </c>
      <c r="G8" s="70">
        <f t="shared" si="0"/>
        <v>117.2520982893634</v>
      </c>
      <c r="H8" s="70">
        <f t="shared" si="1"/>
        <v>99.939123653412508</v>
      </c>
    </row>
    <row r="9" spans="1:8" x14ac:dyDescent="0.25">
      <c r="A9"/>
      <c r="B9" s="8" t="s">
        <v>158</v>
      </c>
      <c r="C9" s="71">
        <f>C10</f>
        <v>290.42</v>
      </c>
      <c r="D9" s="71">
        <f>D10</f>
        <v>400</v>
      </c>
      <c r="E9" s="71">
        <f>E10</f>
        <v>400</v>
      </c>
      <c r="F9" s="71">
        <f>F10</f>
        <v>400.6</v>
      </c>
      <c r="G9" s="72">
        <f t="shared" si="0"/>
        <v>137.93815852902691</v>
      </c>
      <c r="H9" s="72">
        <f t="shared" si="1"/>
        <v>100.15</v>
      </c>
    </row>
    <row r="10" spans="1:8" x14ac:dyDescent="0.25">
      <c r="A10"/>
      <c r="B10" s="16" t="s">
        <v>159</v>
      </c>
      <c r="C10" s="73">
        <v>290.42</v>
      </c>
      <c r="D10" s="73">
        <v>400</v>
      </c>
      <c r="E10" s="73">
        <v>400</v>
      </c>
      <c r="F10" s="74">
        <v>400.6</v>
      </c>
      <c r="G10" s="70">
        <f t="shared" si="0"/>
        <v>137.93815852902691</v>
      </c>
      <c r="H10" s="70">
        <f t="shared" si="1"/>
        <v>100.15</v>
      </c>
    </row>
    <row r="11" spans="1:8" x14ac:dyDescent="0.25">
      <c r="B11" s="8" t="s">
        <v>32</v>
      </c>
      <c r="C11" s="75">
        <f>C12+C14</f>
        <v>1742450.04</v>
      </c>
      <c r="D11" s="75">
        <f>D12+D14</f>
        <v>2044275</v>
      </c>
      <c r="E11" s="75">
        <f>E12+E14</f>
        <v>2044363</v>
      </c>
      <c r="F11" s="75">
        <f>F12+F14</f>
        <v>2043103.33</v>
      </c>
      <c r="G11" s="72">
        <f t="shared" si="0"/>
        <v>117.25462900503018</v>
      </c>
      <c r="H11" s="72">
        <f t="shared" si="1"/>
        <v>99.938383251898017</v>
      </c>
    </row>
    <row r="12" spans="1:8" x14ac:dyDescent="0.25">
      <c r="A12"/>
      <c r="B12" s="8" t="s">
        <v>156</v>
      </c>
      <c r="C12" s="75">
        <f>C13</f>
        <v>1742159.62</v>
      </c>
      <c r="D12" s="75">
        <f>D13</f>
        <v>2043875</v>
      </c>
      <c r="E12" s="75">
        <f>E13</f>
        <v>2043963</v>
      </c>
      <c r="F12" s="75">
        <f>F13</f>
        <v>2042718.71</v>
      </c>
      <c r="G12" s="72">
        <f t="shared" si="0"/>
        <v>117.2520982893634</v>
      </c>
      <c r="H12" s="72">
        <f t="shared" si="1"/>
        <v>99.939123653412508</v>
      </c>
    </row>
    <row r="13" spans="1:8" x14ac:dyDescent="0.25">
      <c r="A13"/>
      <c r="B13" s="16" t="s">
        <v>157</v>
      </c>
      <c r="C13" s="73">
        <v>1742159.62</v>
      </c>
      <c r="D13" s="73">
        <v>2043875</v>
      </c>
      <c r="E13" s="76">
        <v>2043963</v>
      </c>
      <c r="F13" s="74">
        <v>2042718.71</v>
      </c>
      <c r="G13" s="70">
        <f t="shared" si="0"/>
        <v>117.2520982893634</v>
      </c>
      <c r="H13" s="70">
        <f t="shared" si="1"/>
        <v>99.939123653412508</v>
      </c>
    </row>
    <row r="14" spans="1:8" x14ac:dyDescent="0.25">
      <c r="A14"/>
      <c r="B14" s="8" t="s">
        <v>158</v>
      </c>
      <c r="C14" s="75">
        <f>C15</f>
        <v>290.42</v>
      </c>
      <c r="D14" s="75">
        <f>D15</f>
        <v>400</v>
      </c>
      <c r="E14" s="75">
        <f>E15</f>
        <v>400</v>
      </c>
      <c r="F14" s="75">
        <f>F15</f>
        <v>384.62</v>
      </c>
      <c r="G14" s="72">
        <f t="shared" si="0"/>
        <v>132.43578265959644</v>
      </c>
      <c r="H14" s="72">
        <f t="shared" si="1"/>
        <v>96.155000000000001</v>
      </c>
    </row>
    <row r="15" spans="1:8" x14ac:dyDescent="0.25">
      <c r="A15"/>
      <c r="B15" s="16" t="s">
        <v>159</v>
      </c>
      <c r="C15" s="73">
        <v>290.42</v>
      </c>
      <c r="D15" s="73">
        <v>400</v>
      </c>
      <c r="E15" s="76">
        <v>400</v>
      </c>
      <c r="F15" s="74">
        <v>384.62</v>
      </c>
      <c r="G15" s="70">
        <f t="shared" si="0"/>
        <v>132.43578265959644</v>
      </c>
      <c r="H15" s="70">
        <f t="shared" si="1"/>
        <v>96.155000000000001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17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1742450.04</v>
      </c>
      <c r="D6" s="75">
        <f t="shared" si="0"/>
        <v>2044275</v>
      </c>
      <c r="E6" s="75">
        <f t="shared" si="0"/>
        <v>2044363</v>
      </c>
      <c r="F6" s="75">
        <f t="shared" si="0"/>
        <v>2043103.33</v>
      </c>
      <c r="G6" s="70">
        <f>(F6*100)/C6</f>
        <v>117.25462900503018</v>
      </c>
      <c r="H6" s="70">
        <f>(F6*100)/E6</f>
        <v>99.938383251898017</v>
      </c>
    </row>
    <row r="7" spans="2:8" x14ac:dyDescent="0.25">
      <c r="B7" s="8" t="s">
        <v>160</v>
      </c>
      <c r="C7" s="75">
        <f t="shared" si="0"/>
        <v>1742450.04</v>
      </c>
      <c r="D7" s="75">
        <f t="shared" si="0"/>
        <v>2044275</v>
      </c>
      <c r="E7" s="75">
        <f t="shared" si="0"/>
        <v>2044363</v>
      </c>
      <c r="F7" s="75">
        <f t="shared" si="0"/>
        <v>2043103.33</v>
      </c>
      <c r="G7" s="70">
        <f>(F7*100)/C7</f>
        <v>117.25462900503018</v>
      </c>
      <c r="H7" s="70">
        <f>(F7*100)/E7</f>
        <v>99.938383251898017</v>
      </c>
    </row>
    <row r="8" spans="2:8" x14ac:dyDescent="0.25">
      <c r="B8" s="11" t="s">
        <v>161</v>
      </c>
      <c r="C8" s="73">
        <v>1742450.04</v>
      </c>
      <c r="D8" s="73">
        <v>2044275</v>
      </c>
      <c r="E8" s="73">
        <v>2044363</v>
      </c>
      <c r="F8" s="74">
        <v>2043103.33</v>
      </c>
      <c r="G8" s="70">
        <f>(F8*100)/C8</f>
        <v>117.25462900503018</v>
      </c>
      <c r="H8" s="70">
        <f>(F8*100)/E8</f>
        <v>99.938383251898017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25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D2F21-0A7D-4653-A7EA-92FFEBB825DE}">
  <sheetPr>
    <tabColor theme="4" tint="0.79998168889431442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19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25"/>
  <sheetViews>
    <sheetView topLeftCell="A45" zoomScaleNormal="100" workbookViewId="0">
      <selection sqref="A1:F6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162</v>
      </c>
      <c r="C1" s="39"/>
    </row>
    <row r="2" spans="1:6" ht="15" customHeight="1" x14ac:dyDescent="0.2">
      <c r="A2" s="41" t="s">
        <v>34</v>
      </c>
      <c r="B2" s="42" t="s">
        <v>163</v>
      </c>
      <c r="C2" s="39"/>
    </row>
    <row r="3" spans="1:6" s="39" customFormat="1" ht="43.5" customHeight="1" x14ac:dyDescent="0.2">
      <c r="A3" s="43" t="s">
        <v>35</v>
      </c>
      <c r="B3" s="37" t="s">
        <v>164</v>
      </c>
    </row>
    <row r="4" spans="1:6" s="39" customFormat="1" x14ac:dyDescent="0.2">
      <c r="A4" s="43" t="s">
        <v>36</v>
      </c>
      <c r="B4" s="44" t="s">
        <v>165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166</v>
      </c>
      <c r="B7" s="46"/>
      <c r="C7" s="77">
        <f>C11+C51</f>
        <v>2043875</v>
      </c>
      <c r="D7" s="77">
        <f>D11+D51</f>
        <v>2043963</v>
      </c>
      <c r="E7" s="77">
        <f>E11+E51</f>
        <v>2042718.71</v>
      </c>
      <c r="F7" s="77">
        <f>(E7*100)/D7</f>
        <v>99.939123653412508</v>
      </c>
    </row>
    <row r="8" spans="1:6" x14ac:dyDescent="0.2">
      <c r="A8" s="47" t="s">
        <v>68</v>
      </c>
      <c r="B8" s="46"/>
      <c r="C8" s="77">
        <f>C61</f>
        <v>400</v>
      </c>
      <c r="D8" s="77">
        <f>D61</f>
        <v>400</v>
      </c>
      <c r="E8" s="77">
        <f>E61</f>
        <v>384.62</v>
      </c>
      <c r="F8" s="77">
        <f>(E8*100)/D8</f>
        <v>96.155000000000001</v>
      </c>
    </row>
    <row r="9" spans="1:6" s="57" customFormat="1" x14ac:dyDescent="0.2"/>
    <row r="10" spans="1:6" ht="38.25" x14ac:dyDescent="0.2">
      <c r="A10" s="47" t="s">
        <v>167</v>
      </c>
      <c r="B10" s="47" t="s">
        <v>168</v>
      </c>
      <c r="C10" s="47" t="s">
        <v>43</v>
      </c>
      <c r="D10" s="47" t="s">
        <v>169</v>
      </c>
      <c r="E10" s="47" t="s">
        <v>170</v>
      </c>
      <c r="F10" s="47" t="s">
        <v>171</v>
      </c>
    </row>
    <row r="11" spans="1:6" x14ac:dyDescent="0.2">
      <c r="A11" s="49" t="s">
        <v>66</v>
      </c>
      <c r="B11" s="50" t="s">
        <v>67</v>
      </c>
      <c r="C11" s="80">
        <f>C12+C20+C46</f>
        <v>2040275</v>
      </c>
      <c r="D11" s="80">
        <f>D12+D20+D46</f>
        <v>2040363</v>
      </c>
      <c r="E11" s="80">
        <f>E12+E20+E46</f>
        <v>2039368.96</v>
      </c>
      <c r="F11" s="81">
        <f>(E11*100)/D11</f>
        <v>99.95128121809698</v>
      </c>
    </row>
    <row r="12" spans="1:6" x14ac:dyDescent="0.2">
      <c r="A12" s="51" t="s">
        <v>68</v>
      </c>
      <c r="B12" s="52" t="s">
        <v>69</v>
      </c>
      <c r="C12" s="82">
        <f>C13+C16+C18</f>
        <v>1809085</v>
      </c>
      <c r="D12" s="82">
        <f>D13+D16+D18</f>
        <v>1808611</v>
      </c>
      <c r="E12" s="82">
        <f>E13+E16+E18</f>
        <v>1807632.73</v>
      </c>
      <c r="F12" s="81">
        <f>(E12*100)/D12</f>
        <v>99.945910425182646</v>
      </c>
    </row>
    <row r="13" spans="1:6" x14ac:dyDescent="0.2">
      <c r="A13" s="53" t="s">
        <v>70</v>
      </c>
      <c r="B13" s="54" t="s">
        <v>71</v>
      </c>
      <c r="C13" s="83">
        <f>C14+C15</f>
        <v>1516781</v>
      </c>
      <c r="D13" s="83">
        <f>D14+D15</f>
        <v>1518107</v>
      </c>
      <c r="E13" s="83">
        <f>E14+E15</f>
        <v>1517274.47</v>
      </c>
      <c r="F13" s="83">
        <f>(E13*100)/D13</f>
        <v>99.945159992016372</v>
      </c>
    </row>
    <row r="14" spans="1:6" x14ac:dyDescent="0.2">
      <c r="A14" s="55" t="s">
        <v>72</v>
      </c>
      <c r="B14" s="56" t="s">
        <v>73</v>
      </c>
      <c r="C14" s="84">
        <v>1502781</v>
      </c>
      <c r="D14" s="84">
        <v>1502781</v>
      </c>
      <c r="E14" s="84">
        <v>1501948.88</v>
      </c>
      <c r="F14" s="84"/>
    </row>
    <row r="15" spans="1:6" x14ac:dyDescent="0.2">
      <c r="A15" s="55" t="s">
        <v>74</v>
      </c>
      <c r="B15" s="56" t="s">
        <v>75</v>
      </c>
      <c r="C15" s="84">
        <v>14000</v>
      </c>
      <c r="D15" s="84">
        <v>15326</v>
      </c>
      <c r="E15" s="84">
        <v>15325.59</v>
      </c>
      <c r="F15" s="84"/>
    </row>
    <row r="16" spans="1:6" x14ac:dyDescent="0.2">
      <c r="A16" s="53" t="s">
        <v>76</v>
      </c>
      <c r="B16" s="54" t="s">
        <v>77</v>
      </c>
      <c r="C16" s="83">
        <f>C17</f>
        <v>42035</v>
      </c>
      <c r="D16" s="83">
        <f>D17</f>
        <v>40035</v>
      </c>
      <c r="E16" s="83">
        <f>E17</f>
        <v>40007.9</v>
      </c>
      <c r="F16" s="83">
        <f>(E16*100)/D16</f>
        <v>99.932309229424249</v>
      </c>
    </row>
    <row r="17" spans="1:6" x14ac:dyDescent="0.2">
      <c r="A17" s="55" t="s">
        <v>78</v>
      </c>
      <c r="B17" s="56" t="s">
        <v>77</v>
      </c>
      <c r="C17" s="84">
        <v>42035</v>
      </c>
      <c r="D17" s="84">
        <v>40035</v>
      </c>
      <c r="E17" s="84">
        <v>40007.9</v>
      </c>
      <c r="F17" s="84"/>
    </row>
    <row r="18" spans="1:6" x14ac:dyDescent="0.2">
      <c r="A18" s="53" t="s">
        <v>79</v>
      </c>
      <c r="B18" s="54" t="s">
        <v>80</v>
      </c>
      <c r="C18" s="83">
        <f>C19</f>
        <v>250269</v>
      </c>
      <c r="D18" s="83">
        <f>D19</f>
        <v>250469</v>
      </c>
      <c r="E18" s="83">
        <f>E19</f>
        <v>250350.36</v>
      </c>
      <c r="F18" s="83">
        <f>(E18*100)/D18</f>
        <v>99.952632860753226</v>
      </c>
    </row>
    <row r="19" spans="1:6" x14ac:dyDescent="0.2">
      <c r="A19" s="55" t="s">
        <v>81</v>
      </c>
      <c r="B19" s="56" t="s">
        <v>82</v>
      </c>
      <c r="C19" s="84">
        <v>250269</v>
      </c>
      <c r="D19" s="84">
        <v>250469</v>
      </c>
      <c r="E19" s="84">
        <v>250350.36</v>
      </c>
      <c r="F19" s="84"/>
    </row>
    <row r="20" spans="1:6" x14ac:dyDescent="0.2">
      <c r="A20" s="51" t="s">
        <v>83</v>
      </c>
      <c r="B20" s="52" t="s">
        <v>84</v>
      </c>
      <c r="C20" s="82">
        <f>C21+C26+C31+C39+C41</f>
        <v>229740</v>
      </c>
      <c r="D20" s="82">
        <f>D21+D26+D31+D39+D41</f>
        <v>230671</v>
      </c>
      <c r="E20" s="82">
        <f>E21+E26+E31+E39+E41</f>
        <v>230664.51</v>
      </c>
      <c r="F20" s="81">
        <f>(E20*100)/D20</f>
        <v>99.997186469040315</v>
      </c>
    </row>
    <row r="21" spans="1:6" x14ac:dyDescent="0.2">
      <c r="A21" s="53" t="s">
        <v>85</v>
      </c>
      <c r="B21" s="54" t="s">
        <v>86</v>
      </c>
      <c r="C21" s="83">
        <f>C22+C23+C24+C25</f>
        <v>30000</v>
      </c>
      <c r="D21" s="83">
        <f>D22+D23+D24+D25</f>
        <v>28550</v>
      </c>
      <c r="E21" s="83">
        <f>E22+E23+E24+E25</f>
        <v>28547.66</v>
      </c>
      <c r="F21" s="83">
        <f>(E21*100)/D21</f>
        <v>99.99180385288966</v>
      </c>
    </row>
    <row r="22" spans="1:6" x14ac:dyDescent="0.2">
      <c r="A22" s="55" t="s">
        <v>87</v>
      </c>
      <c r="B22" s="56" t="s">
        <v>88</v>
      </c>
      <c r="C22" s="84">
        <v>6000</v>
      </c>
      <c r="D22" s="84">
        <v>6930</v>
      </c>
      <c r="E22" s="84">
        <v>6929.07</v>
      </c>
      <c r="F22" s="84"/>
    </row>
    <row r="23" spans="1:6" ht="25.5" x14ac:dyDescent="0.2">
      <c r="A23" s="55" t="s">
        <v>89</v>
      </c>
      <c r="B23" s="56" t="s">
        <v>90</v>
      </c>
      <c r="C23" s="84">
        <v>22000</v>
      </c>
      <c r="D23" s="84">
        <v>20329</v>
      </c>
      <c r="E23" s="84">
        <v>20328.7</v>
      </c>
      <c r="F23" s="84"/>
    </row>
    <row r="24" spans="1:6" x14ac:dyDescent="0.2">
      <c r="A24" s="55" t="s">
        <v>91</v>
      </c>
      <c r="B24" s="56" t="s">
        <v>92</v>
      </c>
      <c r="C24" s="84">
        <v>1300</v>
      </c>
      <c r="D24" s="84">
        <v>1173</v>
      </c>
      <c r="E24" s="84">
        <v>1172.75</v>
      </c>
      <c r="F24" s="84"/>
    </row>
    <row r="25" spans="1:6" x14ac:dyDescent="0.2">
      <c r="A25" s="55" t="s">
        <v>93</v>
      </c>
      <c r="B25" s="56" t="s">
        <v>94</v>
      </c>
      <c r="C25" s="84">
        <v>700</v>
      </c>
      <c r="D25" s="84">
        <v>118</v>
      </c>
      <c r="E25" s="84">
        <v>117.14</v>
      </c>
      <c r="F25" s="84"/>
    </row>
    <row r="26" spans="1:6" x14ac:dyDescent="0.2">
      <c r="A26" s="53" t="s">
        <v>95</v>
      </c>
      <c r="B26" s="54" t="s">
        <v>96</v>
      </c>
      <c r="C26" s="83">
        <f>C27+C28+C29+C30</f>
        <v>32200</v>
      </c>
      <c r="D26" s="83">
        <f>D27+D28+D29+D30</f>
        <v>27043</v>
      </c>
      <c r="E26" s="83">
        <f>E27+E28+E29+E30</f>
        <v>27041.82</v>
      </c>
      <c r="F26" s="83">
        <f>(E26*100)/D26</f>
        <v>99.995636578781941</v>
      </c>
    </row>
    <row r="27" spans="1:6" x14ac:dyDescent="0.2">
      <c r="A27" s="55" t="s">
        <v>97</v>
      </c>
      <c r="B27" s="56" t="s">
        <v>98</v>
      </c>
      <c r="C27" s="84">
        <v>29000</v>
      </c>
      <c r="D27" s="84">
        <v>24643</v>
      </c>
      <c r="E27" s="84">
        <v>24642.76</v>
      </c>
      <c r="F27" s="84"/>
    </row>
    <row r="28" spans="1:6" x14ac:dyDescent="0.2">
      <c r="A28" s="55" t="s">
        <v>99</v>
      </c>
      <c r="B28" s="56" t="s">
        <v>100</v>
      </c>
      <c r="C28" s="84">
        <v>2000</v>
      </c>
      <c r="D28" s="84">
        <v>1200</v>
      </c>
      <c r="E28" s="84">
        <v>1199.6600000000001</v>
      </c>
      <c r="F28" s="84"/>
    </row>
    <row r="29" spans="1:6" x14ac:dyDescent="0.2">
      <c r="A29" s="55" t="s">
        <v>101</v>
      </c>
      <c r="B29" s="56" t="s">
        <v>102</v>
      </c>
      <c r="C29" s="84">
        <v>1000</v>
      </c>
      <c r="D29" s="84">
        <v>1000</v>
      </c>
      <c r="E29" s="84">
        <v>1000</v>
      </c>
      <c r="F29" s="84"/>
    </row>
    <row r="30" spans="1:6" x14ac:dyDescent="0.2">
      <c r="A30" s="55" t="s">
        <v>103</v>
      </c>
      <c r="B30" s="56" t="s">
        <v>104</v>
      </c>
      <c r="C30" s="84">
        <v>200</v>
      </c>
      <c r="D30" s="84">
        <v>200</v>
      </c>
      <c r="E30" s="84">
        <v>199.4</v>
      </c>
      <c r="F30" s="84"/>
    </row>
    <row r="31" spans="1:6" x14ac:dyDescent="0.2">
      <c r="A31" s="53" t="s">
        <v>105</v>
      </c>
      <c r="B31" s="54" t="s">
        <v>106</v>
      </c>
      <c r="C31" s="83">
        <f>C32+C33+C34+C35+C36+C37+C38</f>
        <v>161743</v>
      </c>
      <c r="D31" s="83">
        <f>D32+D33+D34+D35+D36+D37+D38</f>
        <v>172170</v>
      </c>
      <c r="E31" s="83">
        <f>E32+E33+E34+E35+E36+E37+E38</f>
        <v>172168.71</v>
      </c>
      <c r="F31" s="83">
        <f>(E31*100)/D31</f>
        <v>99.99925074054714</v>
      </c>
    </row>
    <row r="32" spans="1:6" x14ac:dyDescent="0.2">
      <c r="A32" s="55" t="s">
        <v>107</v>
      </c>
      <c r="B32" s="56" t="s">
        <v>108</v>
      </c>
      <c r="C32" s="84">
        <v>15000</v>
      </c>
      <c r="D32" s="84">
        <v>14674</v>
      </c>
      <c r="E32" s="84">
        <v>14673.36</v>
      </c>
      <c r="F32" s="84"/>
    </row>
    <row r="33" spans="1:6" x14ac:dyDescent="0.2">
      <c r="A33" s="55" t="s">
        <v>109</v>
      </c>
      <c r="B33" s="56" t="s">
        <v>110</v>
      </c>
      <c r="C33" s="84">
        <v>1800</v>
      </c>
      <c r="D33" s="84">
        <v>875</v>
      </c>
      <c r="E33" s="84">
        <v>874.8</v>
      </c>
      <c r="F33" s="84"/>
    </row>
    <row r="34" spans="1:6" x14ac:dyDescent="0.2">
      <c r="A34" s="55" t="s">
        <v>111</v>
      </c>
      <c r="B34" s="56" t="s">
        <v>112</v>
      </c>
      <c r="C34" s="84">
        <v>1000</v>
      </c>
      <c r="D34" s="84">
        <v>320</v>
      </c>
      <c r="E34" s="84">
        <v>320</v>
      </c>
      <c r="F34" s="84"/>
    </row>
    <row r="35" spans="1:6" x14ac:dyDescent="0.2">
      <c r="A35" s="55" t="s">
        <v>113</v>
      </c>
      <c r="B35" s="56" t="s">
        <v>114</v>
      </c>
      <c r="C35" s="84">
        <v>6500</v>
      </c>
      <c r="D35" s="84">
        <v>6299</v>
      </c>
      <c r="E35" s="84">
        <v>6298.85</v>
      </c>
      <c r="F35" s="84"/>
    </row>
    <row r="36" spans="1:6" x14ac:dyDescent="0.2">
      <c r="A36" s="55" t="s">
        <v>115</v>
      </c>
      <c r="B36" s="56" t="s">
        <v>116</v>
      </c>
      <c r="C36" s="84">
        <v>4215</v>
      </c>
      <c r="D36" s="84">
        <v>4215</v>
      </c>
      <c r="E36" s="84">
        <v>4215</v>
      </c>
      <c r="F36" s="84"/>
    </row>
    <row r="37" spans="1:6" x14ac:dyDescent="0.2">
      <c r="A37" s="55" t="s">
        <v>117</v>
      </c>
      <c r="B37" s="56" t="s">
        <v>118</v>
      </c>
      <c r="C37" s="84">
        <v>130031</v>
      </c>
      <c r="D37" s="84">
        <v>144508</v>
      </c>
      <c r="E37" s="84">
        <v>144507.79999999999</v>
      </c>
      <c r="F37" s="84"/>
    </row>
    <row r="38" spans="1:6" x14ac:dyDescent="0.2">
      <c r="A38" s="55" t="s">
        <v>119</v>
      </c>
      <c r="B38" s="56" t="s">
        <v>120</v>
      </c>
      <c r="C38" s="84">
        <v>3197</v>
      </c>
      <c r="D38" s="84">
        <v>1279</v>
      </c>
      <c r="E38" s="84">
        <v>1278.9000000000001</v>
      </c>
      <c r="F38" s="84"/>
    </row>
    <row r="39" spans="1:6" x14ac:dyDescent="0.2">
      <c r="A39" s="53" t="s">
        <v>121</v>
      </c>
      <c r="B39" s="54" t="s">
        <v>122</v>
      </c>
      <c r="C39" s="83">
        <f>C40</f>
        <v>297</v>
      </c>
      <c r="D39" s="83">
        <f>D40</f>
        <v>348</v>
      </c>
      <c r="E39" s="83">
        <f>E40</f>
        <v>347.1</v>
      </c>
      <c r="F39" s="83">
        <f>(E39*100)/D39</f>
        <v>99.741379310344826</v>
      </c>
    </row>
    <row r="40" spans="1:6" ht="25.5" x14ac:dyDescent="0.2">
      <c r="A40" s="55" t="s">
        <v>123</v>
      </c>
      <c r="B40" s="56" t="s">
        <v>124</v>
      </c>
      <c r="C40" s="84">
        <v>297</v>
      </c>
      <c r="D40" s="84">
        <v>348</v>
      </c>
      <c r="E40" s="84">
        <v>347.1</v>
      </c>
      <c r="F40" s="84"/>
    </row>
    <row r="41" spans="1:6" x14ac:dyDescent="0.2">
      <c r="A41" s="53" t="s">
        <v>125</v>
      </c>
      <c r="B41" s="54" t="s">
        <v>126</v>
      </c>
      <c r="C41" s="83">
        <f>C42+C43+C44+C45</f>
        <v>5500</v>
      </c>
      <c r="D41" s="83">
        <f>D42+D43+D44+D45</f>
        <v>2560</v>
      </c>
      <c r="E41" s="83">
        <f>E42+E43+E44+E45</f>
        <v>2559.2199999999998</v>
      </c>
      <c r="F41" s="83">
        <f>(E41*100)/D41</f>
        <v>99.969531250000003</v>
      </c>
    </row>
    <row r="42" spans="1:6" x14ac:dyDescent="0.2">
      <c r="A42" s="55" t="s">
        <v>127</v>
      </c>
      <c r="B42" s="56" t="s">
        <v>128</v>
      </c>
      <c r="C42" s="84">
        <v>500</v>
      </c>
      <c r="D42" s="84">
        <v>500</v>
      </c>
      <c r="E42" s="84">
        <v>500</v>
      </c>
      <c r="F42" s="84"/>
    </row>
    <row r="43" spans="1:6" x14ac:dyDescent="0.2">
      <c r="A43" s="55" t="s">
        <v>129</v>
      </c>
      <c r="B43" s="56" t="s">
        <v>130</v>
      </c>
      <c r="C43" s="84">
        <v>2000</v>
      </c>
      <c r="D43" s="84">
        <v>2000</v>
      </c>
      <c r="E43" s="84">
        <v>2000</v>
      </c>
      <c r="F43" s="84"/>
    </row>
    <row r="44" spans="1:6" x14ac:dyDescent="0.2">
      <c r="A44" s="55" t="s">
        <v>131</v>
      </c>
      <c r="B44" s="56" t="s">
        <v>132</v>
      </c>
      <c r="C44" s="84">
        <v>2000</v>
      </c>
      <c r="D44" s="84">
        <v>0</v>
      </c>
      <c r="E44" s="84">
        <v>0</v>
      </c>
      <c r="F44" s="84"/>
    </row>
    <row r="45" spans="1:6" x14ac:dyDescent="0.2">
      <c r="A45" s="55" t="s">
        <v>133</v>
      </c>
      <c r="B45" s="56" t="s">
        <v>126</v>
      </c>
      <c r="C45" s="84">
        <v>1000</v>
      </c>
      <c r="D45" s="84">
        <v>60</v>
      </c>
      <c r="E45" s="84">
        <v>59.22</v>
      </c>
      <c r="F45" s="84"/>
    </row>
    <row r="46" spans="1:6" x14ac:dyDescent="0.2">
      <c r="A46" s="51" t="s">
        <v>134</v>
      </c>
      <c r="B46" s="52" t="s">
        <v>135</v>
      </c>
      <c r="C46" s="82">
        <f>C47+C49</f>
        <v>1450</v>
      </c>
      <c r="D46" s="82">
        <f>D47+D49</f>
        <v>1081</v>
      </c>
      <c r="E46" s="82">
        <f>E47+E49</f>
        <v>1071.72</v>
      </c>
      <c r="F46" s="81">
        <f>(E46*100)/D46</f>
        <v>99.141535615171136</v>
      </c>
    </row>
    <row r="47" spans="1:6" x14ac:dyDescent="0.2">
      <c r="A47" s="53" t="s">
        <v>136</v>
      </c>
      <c r="B47" s="54" t="s">
        <v>137</v>
      </c>
      <c r="C47" s="83">
        <f>C48</f>
        <v>250</v>
      </c>
      <c r="D47" s="83">
        <f>D48</f>
        <v>140</v>
      </c>
      <c r="E47" s="83">
        <f>E48</f>
        <v>130.78</v>
      </c>
      <c r="F47" s="83">
        <f>(E47*100)/D47</f>
        <v>93.414285714285711</v>
      </c>
    </row>
    <row r="48" spans="1:6" ht="25.5" x14ac:dyDescent="0.2">
      <c r="A48" s="55" t="s">
        <v>138</v>
      </c>
      <c r="B48" s="56" t="s">
        <v>139</v>
      </c>
      <c r="C48" s="84">
        <v>250</v>
      </c>
      <c r="D48" s="84">
        <v>140</v>
      </c>
      <c r="E48" s="84">
        <v>130.78</v>
      </c>
      <c r="F48" s="84"/>
    </row>
    <row r="49" spans="1:6" x14ac:dyDescent="0.2">
      <c r="A49" s="53" t="s">
        <v>140</v>
      </c>
      <c r="B49" s="54" t="s">
        <v>141</v>
      </c>
      <c r="C49" s="83">
        <f>C50</f>
        <v>1200</v>
      </c>
      <c r="D49" s="83">
        <f>D50</f>
        <v>941</v>
      </c>
      <c r="E49" s="83">
        <f>E50</f>
        <v>940.94</v>
      </c>
      <c r="F49" s="83">
        <f>(E49*100)/D49</f>
        <v>99.99362380446334</v>
      </c>
    </row>
    <row r="50" spans="1:6" x14ac:dyDescent="0.2">
      <c r="A50" s="55" t="s">
        <v>142</v>
      </c>
      <c r="B50" s="56" t="s">
        <v>143</v>
      </c>
      <c r="C50" s="84">
        <v>1200</v>
      </c>
      <c r="D50" s="84">
        <v>941</v>
      </c>
      <c r="E50" s="84">
        <v>940.94</v>
      </c>
      <c r="F50" s="84"/>
    </row>
    <row r="51" spans="1:6" x14ac:dyDescent="0.2">
      <c r="A51" s="49" t="s">
        <v>144</v>
      </c>
      <c r="B51" s="50" t="s">
        <v>145</v>
      </c>
      <c r="C51" s="80">
        <f t="shared" ref="C51:E53" si="0">C52</f>
        <v>3600</v>
      </c>
      <c r="D51" s="80">
        <f t="shared" si="0"/>
        <v>3600</v>
      </c>
      <c r="E51" s="80">
        <f t="shared" si="0"/>
        <v>3349.75</v>
      </c>
      <c r="F51" s="81">
        <f>(E51*100)/D51</f>
        <v>93.048611111111114</v>
      </c>
    </row>
    <row r="52" spans="1:6" x14ac:dyDescent="0.2">
      <c r="A52" s="51" t="s">
        <v>146</v>
      </c>
      <c r="B52" s="52" t="s">
        <v>147</v>
      </c>
      <c r="C52" s="82">
        <f t="shared" si="0"/>
        <v>3600</v>
      </c>
      <c r="D52" s="82">
        <f t="shared" si="0"/>
        <v>3600</v>
      </c>
      <c r="E52" s="82">
        <f t="shared" si="0"/>
        <v>3349.75</v>
      </c>
      <c r="F52" s="81">
        <f>(E52*100)/D52</f>
        <v>93.048611111111114</v>
      </c>
    </row>
    <row r="53" spans="1:6" x14ac:dyDescent="0.2">
      <c r="A53" s="53" t="s">
        <v>152</v>
      </c>
      <c r="B53" s="54" t="s">
        <v>153</v>
      </c>
      <c r="C53" s="83">
        <f t="shared" si="0"/>
        <v>3600</v>
      </c>
      <c r="D53" s="83">
        <f t="shared" si="0"/>
        <v>3600</v>
      </c>
      <c r="E53" s="83">
        <f t="shared" si="0"/>
        <v>3349.75</v>
      </c>
      <c r="F53" s="83">
        <f>(E53*100)/D53</f>
        <v>93.048611111111114</v>
      </c>
    </row>
    <row r="54" spans="1:6" x14ac:dyDescent="0.2">
      <c r="A54" s="55" t="s">
        <v>154</v>
      </c>
      <c r="B54" s="56" t="s">
        <v>155</v>
      </c>
      <c r="C54" s="84">
        <v>3600</v>
      </c>
      <c r="D54" s="84">
        <v>3600</v>
      </c>
      <c r="E54" s="84">
        <v>3349.75</v>
      </c>
      <c r="F54" s="84"/>
    </row>
    <row r="55" spans="1:6" x14ac:dyDescent="0.2">
      <c r="A55" s="49" t="s">
        <v>50</v>
      </c>
      <c r="B55" s="50" t="s">
        <v>51</v>
      </c>
      <c r="C55" s="80">
        <f t="shared" ref="C55:E56" si="1">C56</f>
        <v>2043875</v>
      </c>
      <c r="D55" s="80">
        <f t="shared" si="1"/>
        <v>2043963</v>
      </c>
      <c r="E55" s="80">
        <f t="shared" si="1"/>
        <v>2042718.71</v>
      </c>
      <c r="F55" s="81">
        <f>(E55*100)/D55</f>
        <v>99.939123653412508</v>
      </c>
    </row>
    <row r="56" spans="1:6" x14ac:dyDescent="0.2">
      <c r="A56" s="51" t="s">
        <v>58</v>
      </c>
      <c r="B56" s="52" t="s">
        <v>59</v>
      </c>
      <c r="C56" s="82">
        <f t="shared" si="1"/>
        <v>2043875</v>
      </c>
      <c r="D56" s="82">
        <f t="shared" si="1"/>
        <v>2043963</v>
      </c>
      <c r="E56" s="82">
        <f t="shared" si="1"/>
        <v>2042718.71</v>
      </c>
      <c r="F56" s="81">
        <f>(E56*100)/D56</f>
        <v>99.939123653412508</v>
      </c>
    </row>
    <row r="57" spans="1:6" ht="25.5" x14ac:dyDescent="0.2">
      <c r="A57" s="53" t="s">
        <v>60</v>
      </c>
      <c r="B57" s="54" t="s">
        <v>61</v>
      </c>
      <c r="C57" s="83">
        <f>C58+C59</f>
        <v>2043875</v>
      </c>
      <c r="D57" s="83">
        <f>D58+D59</f>
        <v>2043963</v>
      </c>
      <c r="E57" s="83">
        <f>E58+E59</f>
        <v>2042718.71</v>
      </c>
      <c r="F57" s="83">
        <f>(E57*100)/D57</f>
        <v>99.939123653412508</v>
      </c>
    </row>
    <row r="58" spans="1:6" x14ac:dyDescent="0.2">
      <c r="A58" s="55" t="s">
        <v>62</v>
      </c>
      <c r="B58" s="56" t="s">
        <v>63</v>
      </c>
      <c r="C58" s="84">
        <v>2040275</v>
      </c>
      <c r="D58" s="84">
        <v>2040363</v>
      </c>
      <c r="E58" s="84">
        <v>2039368.96</v>
      </c>
      <c r="F58" s="84"/>
    </row>
    <row r="59" spans="1:6" ht="25.5" x14ac:dyDescent="0.2">
      <c r="A59" s="55" t="s">
        <v>64</v>
      </c>
      <c r="B59" s="56" t="s">
        <v>65</v>
      </c>
      <c r="C59" s="84">
        <v>3600</v>
      </c>
      <c r="D59" s="84">
        <v>3600</v>
      </c>
      <c r="E59" s="84">
        <v>3349.75</v>
      </c>
      <c r="F59" s="84"/>
    </row>
    <row r="60" spans="1:6" x14ac:dyDescent="0.2">
      <c r="A60" s="48" t="s">
        <v>166</v>
      </c>
      <c r="B60" s="48" t="s">
        <v>172</v>
      </c>
      <c r="C60" s="78"/>
      <c r="D60" s="78"/>
      <c r="E60" s="78"/>
      <c r="F60" s="79" t="e">
        <f>(E60*100)/D60</f>
        <v>#DIV/0!</v>
      </c>
    </row>
    <row r="61" spans="1:6" x14ac:dyDescent="0.2">
      <c r="A61" s="49" t="s">
        <v>144</v>
      </c>
      <c r="B61" s="50" t="s">
        <v>145</v>
      </c>
      <c r="C61" s="80">
        <f t="shared" ref="C61:E63" si="2">C62</f>
        <v>400</v>
      </c>
      <c r="D61" s="80">
        <f t="shared" si="2"/>
        <v>400</v>
      </c>
      <c r="E61" s="80">
        <f t="shared" si="2"/>
        <v>384.62</v>
      </c>
      <c r="F61" s="81">
        <f>(E61*100)/D61</f>
        <v>96.155000000000001</v>
      </c>
    </row>
    <row r="62" spans="1:6" x14ac:dyDescent="0.2">
      <c r="A62" s="51" t="s">
        <v>146</v>
      </c>
      <c r="B62" s="52" t="s">
        <v>147</v>
      </c>
      <c r="C62" s="82">
        <f t="shared" si="2"/>
        <v>400</v>
      </c>
      <c r="D62" s="82">
        <f t="shared" si="2"/>
        <v>400</v>
      </c>
      <c r="E62" s="82">
        <f t="shared" si="2"/>
        <v>384.62</v>
      </c>
      <c r="F62" s="81">
        <f>(E62*100)/D62</f>
        <v>96.155000000000001</v>
      </c>
    </row>
    <row r="63" spans="1:6" x14ac:dyDescent="0.2">
      <c r="A63" s="53" t="s">
        <v>148</v>
      </c>
      <c r="B63" s="54" t="s">
        <v>149</v>
      </c>
      <c r="C63" s="83">
        <f t="shared" si="2"/>
        <v>400</v>
      </c>
      <c r="D63" s="83">
        <f t="shared" si="2"/>
        <v>400</v>
      </c>
      <c r="E63" s="83">
        <f t="shared" si="2"/>
        <v>384.62</v>
      </c>
      <c r="F63" s="83">
        <f>(E63*100)/D63</f>
        <v>96.155000000000001</v>
      </c>
    </row>
    <row r="64" spans="1:6" x14ac:dyDescent="0.2">
      <c r="A64" s="55" t="s">
        <v>150</v>
      </c>
      <c r="B64" s="56" t="s">
        <v>151</v>
      </c>
      <c r="C64" s="84">
        <v>400</v>
      </c>
      <c r="D64" s="84">
        <v>400</v>
      </c>
      <c r="E64" s="84">
        <v>384.62</v>
      </c>
      <c r="F64" s="84"/>
    </row>
    <row r="65" spans="1:6" x14ac:dyDescent="0.2">
      <c r="A65" s="49" t="s">
        <v>50</v>
      </c>
      <c r="B65" s="50" t="s">
        <v>51</v>
      </c>
      <c r="C65" s="80">
        <f t="shared" ref="C65:E67" si="3">C66</f>
        <v>400</v>
      </c>
      <c r="D65" s="80">
        <f t="shared" si="3"/>
        <v>400</v>
      </c>
      <c r="E65" s="80">
        <f t="shared" si="3"/>
        <v>400.6</v>
      </c>
      <c r="F65" s="81">
        <f>(E65*100)/D65</f>
        <v>100.15</v>
      </c>
    </row>
    <row r="66" spans="1:6" x14ac:dyDescent="0.2">
      <c r="A66" s="51" t="s">
        <v>52</v>
      </c>
      <c r="B66" s="52" t="s">
        <v>53</v>
      </c>
      <c r="C66" s="82">
        <f t="shared" si="3"/>
        <v>400</v>
      </c>
      <c r="D66" s="82">
        <f t="shared" si="3"/>
        <v>400</v>
      </c>
      <c r="E66" s="82">
        <f t="shared" si="3"/>
        <v>400.6</v>
      </c>
      <c r="F66" s="81">
        <f>(E66*100)/D66</f>
        <v>100.15</v>
      </c>
    </row>
    <row r="67" spans="1:6" x14ac:dyDescent="0.2">
      <c r="A67" s="53" t="s">
        <v>54</v>
      </c>
      <c r="B67" s="54" t="s">
        <v>55</v>
      </c>
      <c r="C67" s="83">
        <f t="shared" si="3"/>
        <v>400</v>
      </c>
      <c r="D67" s="83">
        <f t="shared" si="3"/>
        <v>400</v>
      </c>
      <c r="E67" s="83">
        <f t="shared" si="3"/>
        <v>400.6</v>
      </c>
      <c r="F67" s="83">
        <f>(E67*100)/D67</f>
        <v>100.15</v>
      </c>
    </row>
    <row r="68" spans="1:6" x14ac:dyDescent="0.2">
      <c r="A68" s="55" t="s">
        <v>56</v>
      </c>
      <c r="B68" s="56" t="s">
        <v>57</v>
      </c>
      <c r="C68" s="84">
        <v>400</v>
      </c>
      <c r="D68" s="84">
        <v>400</v>
      </c>
      <c r="E68" s="84">
        <v>400.6</v>
      </c>
      <c r="F68" s="84"/>
    </row>
    <row r="69" spans="1:6" x14ac:dyDescent="0.2">
      <c r="A69" s="48" t="s">
        <v>68</v>
      </c>
      <c r="B69" s="48" t="s">
        <v>173</v>
      </c>
      <c r="C69" s="78"/>
      <c r="D69" s="78"/>
      <c r="E69" s="78"/>
      <c r="F69" s="79" t="e">
        <f>(E69*100)/D69</f>
        <v>#DIV/0!</v>
      </c>
    </row>
    <row r="70" spans="1:6" s="57" customFormat="1" x14ac:dyDescent="0.2"/>
    <row r="71" spans="1:6" s="57" customFormat="1" x14ac:dyDescent="0.2"/>
    <row r="72" spans="1:6" s="57" customFormat="1" x14ac:dyDescent="0.2"/>
    <row r="73" spans="1:6" s="57" customFormat="1" x14ac:dyDescent="0.2"/>
    <row r="74" spans="1:6" s="57" customFormat="1" x14ac:dyDescent="0.2"/>
    <row r="75" spans="1:6" s="57" customFormat="1" x14ac:dyDescent="0.2"/>
    <row r="76" spans="1:6" s="57" customFormat="1" x14ac:dyDescent="0.2"/>
    <row r="77" spans="1:6" s="57" customFormat="1" x14ac:dyDescent="0.2"/>
    <row r="78" spans="1:6" s="57" customFormat="1" x14ac:dyDescent="0.2"/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pans="1:3" s="57" customFormat="1" x14ac:dyDescent="0.2"/>
    <row r="1202" spans="1:3" s="57" customFormat="1" x14ac:dyDescent="0.2"/>
    <row r="1203" spans="1:3" s="57" customFormat="1" x14ac:dyDescent="0.2"/>
    <row r="1204" spans="1:3" s="57" customFormat="1" x14ac:dyDescent="0.2"/>
    <row r="1205" spans="1:3" s="57" customFormat="1" x14ac:dyDescent="0.2"/>
    <row r="1206" spans="1:3" s="57" customFormat="1" x14ac:dyDescent="0.2"/>
    <row r="1207" spans="1:3" s="57" customFormat="1" x14ac:dyDescent="0.2"/>
    <row r="1208" spans="1:3" s="57" customFormat="1" x14ac:dyDescent="0.2"/>
    <row r="1209" spans="1:3" s="57" customFormat="1" x14ac:dyDescent="0.2"/>
    <row r="1210" spans="1:3" x14ac:dyDescent="0.2">
      <c r="A1210" s="57"/>
      <c r="B1210" s="57"/>
      <c r="C1210" s="57"/>
    </row>
    <row r="1211" spans="1:3" x14ac:dyDescent="0.2">
      <c r="A1211" s="57"/>
      <c r="B1211" s="57"/>
      <c r="C1211" s="57"/>
    </row>
    <row r="1212" spans="1:3" x14ac:dyDescent="0.2">
      <c r="A1212" s="57"/>
      <c r="B1212" s="57"/>
      <c r="C1212" s="57"/>
    </row>
    <row r="1213" spans="1:3" x14ac:dyDescent="0.2">
      <c r="A1213" s="57"/>
      <c r="B1213" s="57"/>
      <c r="C1213" s="57"/>
    </row>
    <row r="1214" spans="1:3" x14ac:dyDescent="0.2">
      <c r="A1214" s="57"/>
      <c r="B1214" s="57"/>
      <c r="C1214" s="57"/>
    </row>
    <row r="1215" spans="1:3" x14ac:dyDescent="0.2">
      <c r="A1215" s="57"/>
      <c r="B1215" s="57"/>
      <c r="C1215" s="57"/>
    </row>
    <row r="1216" spans="1:3" x14ac:dyDescent="0.2">
      <c r="A1216" s="57"/>
      <c r="B1216" s="57"/>
      <c r="C1216" s="57"/>
    </row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40"/>
      <c r="B1247" s="40"/>
      <c r="C1247" s="40"/>
    </row>
    <row r="1248" spans="1:3" x14ac:dyDescent="0.2">
      <c r="A1248" s="40"/>
      <c r="B1248" s="40"/>
      <c r="C1248" s="40"/>
    </row>
    <row r="1249" s="40" customFormat="1" x14ac:dyDescent="0.2"/>
    <row r="1250" s="40" customFormat="1" x14ac:dyDescent="0.2"/>
    <row r="1251" s="40" customFormat="1" x14ac:dyDescent="0.2"/>
    <row r="1252" s="40" customFormat="1" x14ac:dyDescent="0.2"/>
    <row r="1253" s="40" customFormat="1" x14ac:dyDescent="0.2"/>
    <row r="1254" s="40" customFormat="1" x14ac:dyDescent="0.2"/>
    <row r="1255" s="40" customFormat="1" x14ac:dyDescent="0.2"/>
    <row r="1256" s="40" customFormat="1" x14ac:dyDescent="0.2"/>
    <row r="1257" s="40" customFormat="1" x14ac:dyDescent="0.2"/>
    <row r="1258" s="40" customFormat="1" x14ac:dyDescent="0.2"/>
    <row r="1259" s="40" customFormat="1" x14ac:dyDescent="0.2"/>
    <row r="1260" s="40" customFormat="1" x14ac:dyDescent="0.2"/>
    <row r="1261" s="40" customFormat="1" x14ac:dyDescent="0.2"/>
    <row r="1262" s="40" customFormat="1" x14ac:dyDescent="0.2"/>
    <row r="1263" s="40" customFormat="1" x14ac:dyDescent="0.2"/>
    <row r="1264" s="40" customFormat="1" x14ac:dyDescent="0.2"/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3</vt:i4>
      </vt:variant>
    </vt:vector>
  </HeadingPairs>
  <TitlesOfParts>
    <vt:vector size="11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List1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Barka Lakner</cp:lastModifiedBy>
  <cp:lastPrinted>2026-03-18T11:58:20Z</cp:lastPrinted>
  <dcterms:created xsi:type="dcterms:W3CDTF">2022-08-12T12:51:27Z</dcterms:created>
  <dcterms:modified xsi:type="dcterms:W3CDTF">2026-03-24T13:14:22Z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