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jjuric1\AppData\Local\Microsoft\Windows\INetCache\Content.Outlook\GK5TB61L\"/>
    </mc:Choice>
  </mc:AlternateContent>
  <xr:revisionPtr revIDLastSave="0" documentId="13_ncr:1_{634A53CD-7C13-4265-8B55-CF54C8881391}" xr6:coauthVersionLast="47" xr6:coauthVersionMax="47" xr10:uidLastSave="{00000000-0000-0000-0000-000000000000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5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2" i="15"/>
  <c r="E42" i="15"/>
  <c r="D42" i="15"/>
  <c r="C42" i="15"/>
  <c r="F40" i="15"/>
  <c r="E40" i="15"/>
  <c r="D40" i="15"/>
  <c r="C40" i="15"/>
  <c r="F31" i="15"/>
  <c r="E31" i="15"/>
  <c r="D31" i="15"/>
  <c r="C31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J55" i="3"/>
  <c r="I55" i="3"/>
  <c r="H55" i="3"/>
  <c r="G55" i="3"/>
  <c r="L54" i="3"/>
  <c r="K54" i="3"/>
  <c r="L53" i="3"/>
  <c r="K53" i="3"/>
  <c r="J53" i="3"/>
  <c r="I53" i="3"/>
  <c r="H53" i="3"/>
  <c r="G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<sst xmlns="http://schemas.openxmlformats.org/spreadsheetml/2006/main" count="378" uniqueCount="182">
  <si>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</si>
  <si>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</si>
  <si>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</si>
  <si>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</si>
  <si>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</si>
  <si>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</si>
  <si>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</si>
  <si>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</si>
  <si>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</si>
  <si>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</si>
  <si>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</si>
  <si>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</si>
  <si>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</si>
  <si>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</si>
  <si>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</si>
  <si>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</si>
  <si>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</si>
  <si>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</si>
  <si>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</si>
  <si>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</si>
  <si>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</si>
  <si>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</si>
  <si>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</si>
  <si>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</si>
  <si>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</si>
  <si>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</si>
  <si>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</si>
  <si>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</si>
  <si>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</si>
  <si>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</si>
  <si>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</si>
  <si>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</si>
  <si>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</si>
  <si>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</si>
  <si>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</si>
  <si>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</si>
  <si>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</si>
  <si>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</si>
  <si>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</si>
  <si>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</si>
  <si>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</si>
  <si>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</si>
  <si>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</si>
  <si>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</si>
  <si>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</si>
  <si>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</si>
  <si>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</si>
  <si>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</si>
  <si>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</si>
  <si>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</si>
  <si>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</si>
  <si>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</si>
  <si>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</si>
  <si>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</si>
  <si>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</si>
  <si>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</si>
  <si>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</si>
  <si>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</si>
  <si>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</si>
  <si>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</si>
  <si>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</si>
  <si>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</si>
  <si>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</si>
  <si>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</si>
  <si>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</si>
  <si>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</si>
  <si>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</si>
  <si>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</si>
  <si>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</si>
  <si>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</si>
  <si>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</si>
  <si>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</si>
  <si>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</si>
  <si>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</si>
  <si>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</si>
  <si>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</si>
  <si>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</si>
  <si>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</si>
  <si>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</si>
  <si>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</si>
  <si>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</si>
  <si>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</si>
  <si>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</si>
  <si>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</si>
  <si>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</si>
  <si>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</si>
  <si>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</si>
  <si>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</si>
  <si>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</si>
  <si>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</si>
  <si>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</si>
  <si>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</si>
  <si>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</si>
  <si>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</si>
  <si>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</si>
  <si>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</si>
  <si>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</si>
  <si>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</si>
  <si>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</si>
  <si>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</si>
  <si>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</si>
  <si>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</si>
  <si>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</si>
  <si>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</si>
  <si>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</si>
  <si>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</si>
  <si>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</si>
  <si>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</si>
  <si>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</si>
  <si>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</si>
  <si>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</si>
  <si>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</si>
  <si>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</si>
  <si>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</si>
  <si>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</si>
  <si>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</si>
  <si>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</si>
  <si>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</si>
  <si>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</si>
  <si>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</si>
  <si>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</si>
  <si>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</si>
  <si>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</si>
  <si>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</si>
  <si>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</si>
  <si>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</si>
  <si>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</si>
  <si>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</si>
  <si>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</si>
  <si>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</si>
  <si>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</si>
  <si>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</si>
  <si>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</si>
  <si>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</si>
  <si>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</si>
  <si>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</si>
  <si>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</si>
  <si>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</si>
  <si>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</si>
  <si>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</si>
  <si>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</si>
  <si>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</si>
  <si>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</si>
  <si>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</si>
  <si>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</si>
  <si>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</si>
  <si>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</si>
  <si>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</si>
  <si>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</si>
  <si>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</si>
  <si>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</si>
  <si>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</si>
  <si>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</si>
  <si>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</si>
  <si>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</si>
  <si>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</si>
  <si>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</si>
  <si>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</si>
  <si>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</si>
  <si>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</si>
  <si>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</si>
  <si>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</si>
  <si>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</si>
  <si>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</si>
  <si>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</si>
  <si>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</si>
  <si>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</si>
  <si>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</si>
  <si>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</si>
  <si>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</si>
  <si>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50506 VINKOVCI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</si>
  <si>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</si>
  <si>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</si>
  <si>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</si>
  <si>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</si>
  <si>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</si>
  <si>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</si>
  <si>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</si>
  <si>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</si>
  <si>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Vlastiti prihodi</t>
  </si>
  <si>
    <t>OPĆINSKI DRŽAVNI ODVJETNIK</t>
  </si>
  <si>
    <t>Ilija Gregić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</si>
</sst>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31"/>
  <sheetViews>
    <sheetView topLeftCell="A2" workbookViewId="0">
      <selection activeCell="J30" sqref="J30:K3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1136608.79</v>
      </c>
      <c r="H10" s="86">
        <v>1394794</v>
      </c>
      <c r="I10" s="86">
        <v>1374246</v>
      </c>
      <c r="J10" s="86">
        <v>1373826.06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1136608.79</v>
      </c>
      <c r="H12" s="87">
        <f>ROUND(H10+H11,2)</f>
        <v>1394794</v>
      </c>
      <c r="I12" s="87">
        <f>ROUND(I10+I11,2)</f>
        <v>1374246</v>
      </c>
      <c r="J12" s="87">
        <f>ROUND(J10+J11,2)</f>
        <v>1373826.06</v>
      </c>
      <c r="K12" s="88">
        <f>J12/G12*100</f>
        <v>120.870617233217</v>
      </c>
      <c r="L12" s="88">
        <f>J12/I12*100</f>
        <v>99.969442152278404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1132833.6200000001</v>
      </c>
      <c r="H13" s="86">
        <v>1390986</v>
      </c>
      <c r="I13" s="86">
        <v>1370438</v>
      </c>
      <c r="J13" s="86">
        <v>1369999.76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3775.17</v>
      </c>
      <c r="H14" s="86">
        <v>3808</v>
      </c>
      <c r="I14" s="86">
        <v>3808</v>
      </c>
      <c r="J14" s="86">
        <v>3807.58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1136608.79</v>
      </c>
      <c r="H15" s="87">
        <f>ROUND(H13+H14,2)</f>
        <v>1394794</v>
      </c>
      <c r="I15" s="87">
        <f>ROUND(I13+I14,2)</f>
        <v>1374246</v>
      </c>
      <c r="J15" s="87">
        <f>ROUND(J13+J14,2)</f>
        <v>1373807.34</v>
      </c>
      <c r="K15" s="88">
        <f>J15/G15*100</f>
        <v>120.868970228534</v>
      </c>
      <c r="L15" s="88">
        <f>J15/I15*100</f>
        <v>99.968079950751203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18.72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-18.72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-18.72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49" x14ac:dyDescent="0.25">
      <c r="J30" t="s">
        <v>180</v>
      </c>
    </row>
    <row r="31" spans="1:49" x14ac:dyDescent="0.25">
      <c r="J31" t="s">
        <v>181</v>
      </c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3"/>
  <sheetViews>
    <sheetView topLeftCell="A62" zoomScale="90" zoomScaleNormal="90" workbookViewId="0">
      <selection activeCell="J77" sqref="J7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1136608.79</v>
      </c>
      <c r="H10" s="65">
        <f>H11</f>
        <v>1394794</v>
      </c>
      <c r="I10" s="65">
        <f>I11</f>
        <v>1374246</v>
      </c>
      <c r="J10" s="65">
        <f>J11</f>
        <v>1373826.06</v>
      </c>
      <c r="K10" s="69">
        <f t="shared" ref="K10:K18" si="0">(J10*100)/G10</f>
        <v>120.87061723321706</v>
      </c>
      <c r="L10" s="69">
        <f t="shared" ref="L10:L18" si="1">(J10*100)/I10</f>
        <v>99.969442152278418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1136608.79</v>
      </c>
      <c r="H11" s="65">
        <f>H12+H15</f>
        <v>1394794</v>
      </c>
      <c r="I11" s="65">
        <f>I12+I15</f>
        <v>1374246</v>
      </c>
      <c r="J11" s="65">
        <f>J12+J15</f>
        <v>1373826.06</v>
      </c>
      <c r="K11" s="65">
        <f t="shared" si="0"/>
        <v>120.87061723321706</v>
      </c>
      <c r="L11" s="65">
        <f t="shared" si="1"/>
        <v>99.969442152278418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304.35000000000002</v>
      </c>
      <c r="H12" s="65">
        <f t="shared" si="2"/>
        <v>900</v>
      </c>
      <c r="I12" s="65">
        <f t="shared" si="2"/>
        <v>900</v>
      </c>
      <c r="J12" s="65">
        <f t="shared" si="2"/>
        <v>513.9</v>
      </c>
      <c r="K12" s="65">
        <f t="shared" si="0"/>
        <v>168.85165105963529</v>
      </c>
      <c r="L12" s="65">
        <f t="shared" si="1"/>
        <v>57.1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304.35000000000002</v>
      </c>
      <c r="H13" s="65">
        <f t="shared" si="2"/>
        <v>900</v>
      </c>
      <c r="I13" s="65">
        <f t="shared" si="2"/>
        <v>900</v>
      </c>
      <c r="J13" s="65">
        <f t="shared" si="2"/>
        <v>513.9</v>
      </c>
      <c r="K13" s="65">
        <f t="shared" si="0"/>
        <v>168.85165105963529</v>
      </c>
      <c r="L13" s="65">
        <f t="shared" si="1"/>
        <v>57.1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304.35000000000002</v>
      </c>
      <c r="H14" s="66">
        <v>900</v>
      </c>
      <c r="I14" s="66">
        <v>900</v>
      </c>
      <c r="J14" s="66">
        <v>513.9</v>
      </c>
      <c r="K14" s="66">
        <f t="shared" si="0"/>
        <v>168.85165105963529</v>
      </c>
      <c r="L14" s="66">
        <f t="shared" si="1"/>
        <v>57.1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1136304.44</v>
      </c>
      <c r="H15" s="65">
        <f>H16</f>
        <v>1393894</v>
      </c>
      <c r="I15" s="65">
        <f>I16</f>
        <v>1373346</v>
      </c>
      <c r="J15" s="65">
        <f>J16</f>
        <v>1373312.1600000001</v>
      </c>
      <c r="K15" s="65">
        <f t="shared" si="0"/>
        <v>120.85776589942745</v>
      </c>
      <c r="L15" s="65">
        <f t="shared" si="1"/>
        <v>99.997535945056811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1136304.44</v>
      </c>
      <c r="H16" s="65">
        <f>H17+H18</f>
        <v>1393894</v>
      </c>
      <c r="I16" s="65">
        <f>I17+I18</f>
        <v>1373346</v>
      </c>
      <c r="J16" s="65">
        <f>J17+J18</f>
        <v>1373312.1600000001</v>
      </c>
      <c r="K16" s="65">
        <f t="shared" si="0"/>
        <v>120.85776589942745</v>
      </c>
      <c r="L16" s="65">
        <f t="shared" si="1"/>
        <v>99.997535945056811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1132529.27</v>
      </c>
      <c r="H17" s="66">
        <v>1390086</v>
      </c>
      <c r="I17" s="66">
        <v>1369538</v>
      </c>
      <c r="J17" s="66">
        <v>1369504.58</v>
      </c>
      <c r="K17" s="66">
        <f t="shared" si="0"/>
        <v>120.92443138357034</v>
      </c>
      <c r="L17" s="66">
        <f t="shared" si="1"/>
        <v>99.997559761028896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3775.17</v>
      </c>
      <c r="H18" s="66">
        <v>3808</v>
      </c>
      <c r="I18" s="66">
        <v>3808</v>
      </c>
      <c r="J18" s="66">
        <v>3807.58</v>
      </c>
      <c r="K18" s="66">
        <f t="shared" si="0"/>
        <v>100.85850438523298</v>
      </c>
      <c r="L18" s="66">
        <f t="shared" si="1"/>
        <v>99.98897058823529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G24+G67</f>
        <v>1136608.7899999998</v>
      </c>
      <c r="H23" s="65">
        <f>H24+H67</f>
        <v>1394794</v>
      </c>
      <c r="I23" s="65">
        <f>I24+I67</f>
        <v>1374246</v>
      </c>
      <c r="J23" s="65">
        <f>J24+J67</f>
        <v>1373807.34</v>
      </c>
      <c r="K23" s="70">
        <f t="shared" ref="K23:K54" si="3">(J23*100)/G23</f>
        <v>120.86897022853397</v>
      </c>
      <c r="L23" s="70">
        <f t="shared" ref="L23:L54" si="4">(J23*100)/I23</f>
        <v>99.968079950751175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G25+G34+G61</f>
        <v>1132833.6199999999</v>
      </c>
      <c r="H24" s="65">
        <f>H25+H34+H61</f>
        <v>1390986</v>
      </c>
      <c r="I24" s="65">
        <f>I25+I34+I61</f>
        <v>1370438</v>
      </c>
      <c r="J24" s="65">
        <f>J25+J34+J61</f>
        <v>1369999.76</v>
      </c>
      <c r="K24" s="65">
        <f t="shared" si="3"/>
        <v>120.93565514060221</v>
      </c>
      <c r="L24" s="65">
        <f t="shared" si="4"/>
        <v>99.968021902486655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938180.64999999991</v>
      </c>
      <c r="H25" s="65">
        <f>H26+H29+H31</f>
        <v>1189564</v>
      </c>
      <c r="I25" s="65">
        <f>I26+I29+I31</f>
        <v>1160819</v>
      </c>
      <c r="J25" s="65">
        <f>J26+J29+J31</f>
        <v>1160797.3500000001</v>
      </c>
      <c r="K25" s="65">
        <f t="shared" si="3"/>
        <v>123.7285537705345</v>
      </c>
      <c r="L25" s="65">
        <f t="shared" si="4"/>
        <v>99.998134937488103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778729.2</v>
      </c>
      <c r="H26" s="65">
        <f>H27+H28</f>
        <v>988251</v>
      </c>
      <c r="I26" s="65">
        <f>I27+I28</f>
        <v>965536</v>
      </c>
      <c r="J26" s="65">
        <f>J27+J28</f>
        <v>965528.28</v>
      </c>
      <c r="K26" s="65">
        <f t="shared" si="3"/>
        <v>123.98768146873137</v>
      </c>
      <c r="L26" s="65">
        <f t="shared" si="4"/>
        <v>99.999200444105654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763428.99</v>
      </c>
      <c r="H27" s="66">
        <v>974496</v>
      </c>
      <c r="I27" s="66">
        <v>951536</v>
      </c>
      <c r="J27" s="66">
        <v>951532.52</v>
      </c>
      <c r="K27" s="66">
        <f t="shared" si="3"/>
        <v>124.63929618391882</v>
      </c>
      <c r="L27" s="66">
        <f t="shared" si="4"/>
        <v>99.999634275529246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15300.21</v>
      </c>
      <c r="H28" s="66">
        <v>13755</v>
      </c>
      <c r="I28" s="66">
        <v>14000</v>
      </c>
      <c r="J28" s="66">
        <v>13995.76</v>
      </c>
      <c r="K28" s="66">
        <f t="shared" si="3"/>
        <v>91.474300025947358</v>
      </c>
      <c r="L28" s="66">
        <f t="shared" si="4"/>
        <v>99.969714285714289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23577.08</v>
      </c>
      <c r="H29" s="65">
        <f>H30</f>
        <v>30883</v>
      </c>
      <c r="I29" s="65">
        <f>I30</f>
        <v>28593</v>
      </c>
      <c r="J29" s="65">
        <f>J30</f>
        <v>28589.14</v>
      </c>
      <c r="K29" s="65">
        <f t="shared" si="3"/>
        <v>121.25818803685613</v>
      </c>
      <c r="L29" s="65">
        <f t="shared" si="4"/>
        <v>99.986500192354768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23577.08</v>
      </c>
      <c r="H30" s="66">
        <v>30883</v>
      </c>
      <c r="I30" s="66">
        <v>28593</v>
      </c>
      <c r="J30" s="66">
        <v>28589.14</v>
      </c>
      <c r="K30" s="66">
        <f t="shared" si="3"/>
        <v>121.25818803685613</v>
      </c>
      <c r="L30" s="66">
        <f t="shared" si="4"/>
        <v>99.986500192354768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G32+G33</f>
        <v>135874.37</v>
      </c>
      <c r="H31" s="65">
        <f>H32+H33</f>
        <v>170430</v>
      </c>
      <c r="I31" s="65">
        <f>I32+I33</f>
        <v>166690</v>
      </c>
      <c r="J31" s="65">
        <f>J32+J33</f>
        <v>166679.93000000002</v>
      </c>
      <c r="K31" s="65">
        <f t="shared" si="3"/>
        <v>122.67209040233269</v>
      </c>
      <c r="L31" s="65">
        <f t="shared" si="4"/>
        <v>99.993958845761597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7384.08</v>
      </c>
      <c r="H32" s="66">
        <v>7368</v>
      </c>
      <c r="I32" s="66">
        <v>7368</v>
      </c>
      <c r="J32" s="66">
        <v>7367.73</v>
      </c>
      <c r="K32" s="66">
        <f t="shared" si="3"/>
        <v>99.778577696883019</v>
      </c>
      <c r="L32" s="66">
        <f t="shared" si="4"/>
        <v>99.996335504885991</v>
      </c>
    </row>
    <row r="33" spans="2:12" x14ac:dyDescent="0.25">
      <c r="B33" s="66"/>
      <c r="C33" s="66"/>
      <c r="D33" s="66"/>
      <c r="E33" s="66" t="s">
        <v>83</v>
      </c>
      <c r="F33" s="66" t="s">
        <v>84</v>
      </c>
      <c r="G33" s="66">
        <v>128490.29</v>
      </c>
      <c r="H33" s="66">
        <v>163062</v>
      </c>
      <c r="I33" s="66">
        <v>159322</v>
      </c>
      <c r="J33" s="66">
        <v>159312.20000000001</v>
      </c>
      <c r="K33" s="66">
        <f t="shared" si="3"/>
        <v>123.98773479303378</v>
      </c>
      <c r="L33" s="66">
        <f t="shared" si="4"/>
        <v>99.993848934861475</v>
      </c>
    </row>
    <row r="34" spans="2:12" x14ac:dyDescent="0.25">
      <c r="B34" s="65"/>
      <c r="C34" s="65" t="s">
        <v>85</v>
      </c>
      <c r="D34" s="65"/>
      <c r="E34" s="65"/>
      <c r="F34" s="65" t="s">
        <v>86</v>
      </c>
      <c r="G34" s="65">
        <f>G35+G40+G44+G53+G55</f>
        <v>186880.54</v>
      </c>
      <c r="H34" s="65">
        <f>H35+H40+H44+H53+H55</f>
        <v>193356</v>
      </c>
      <c r="I34" s="65">
        <f>I35+I40+I44+I53+I55</f>
        <v>201668</v>
      </c>
      <c r="J34" s="65">
        <f>J35+J40+J44+J53+J55</f>
        <v>201254.48000000004</v>
      </c>
      <c r="K34" s="65">
        <f t="shared" si="3"/>
        <v>107.69151244961085</v>
      </c>
      <c r="L34" s="65">
        <f t="shared" si="4"/>
        <v>99.794950116032297</v>
      </c>
    </row>
    <row r="35" spans="2:12" x14ac:dyDescent="0.25">
      <c r="B35" s="65"/>
      <c r="C35" s="65"/>
      <c r="D35" s="65" t="s">
        <v>87</v>
      </c>
      <c r="E35" s="65"/>
      <c r="F35" s="65" t="s">
        <v>88</v>
      </c>
      <c r="G35" s="65">
        <f>G36+G37+G38+G39</f>
        <v>30586.32</v>
      </c>
      <c r="H35" s="65">
        <f>H36+H37+H38+H39</f>
        <v>33200</v>
      </c>
      <c r="I35" s="65">
        <f>I36+I37+I38+I39</f>
        <v>30640</v>
      </c>
      <c r="J35" s="65">
        <f>J36+J37+J38+J39</f>
        <v>30638.81</v>
      </c>
      <c r="K35" s="65">
        <f t="shared" si="3"/>
        <v>100.17161266867018</v>
      </c>
      <c r="L35" s="65">
        <f t="shared" si="4"/>
        <v>99.996116187989557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2726.83</v>
      </c>
      <c r="H36" s="66">
        <v>5000</v>
      </c>
      <c r="I36" s="66">
        <v>3133</v>
      </c>
      <c r="J36" s="66">
        <v>3132.74</v>
      </c>
      <c r="K36" s="66">
        <f t="shared" si="3"/>
        <v>114.8857831254607</v>
      </c>
      <c r="L36" s="66">
        <f t="shared" si="4"/>
        <v>99.991701244813271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27492.91</v>
      </c>
      <c r="H37" s="66">
        <v>28000</v>
      </c>
      <c r="I37" s="66">
        <v>27226</v>
      </c>
      <c r="J37" s="66">
        <v>27225.83</v>
      </c>
      <c r="K37" s="66">
        <f t="shared" si="3"/>
        <v>99.028549542409294</v>
      </c>
      <c r="L37" s="66">
        <f t="shared" si="4"/>
        <v>99.999375596855941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339</v>
      </c>
      <c r="H38" s="66">
        <v>0</v>
      </c>
      <c r="I38" s="66">
        <v>0</v>
      </c>
      <c r="J38" s="66">
        <v>0</v>
      </c>
      <c r="K38" s="66">
        <f t="shared" si="3"/>
        <v>0</v>
      </c>
      <c r="L38" s="66" t="e">
        <f t="shared" si="4"/>
        <v>#DIV/0!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27.58</v>
      </c>
      <c r="H39" s="66">
        <v>200</v>
      </c>
      <c r="I39" s="66">
        <v>281</v>
      </c>
      <c r="J39" s="66">
        <v>280.24</v>
      </c>
      <c r="K39" s="66">
        <f t="shared" si="3"/>
        <v>1016.0986221899929</v>
      </c>
      <c r="L39" s="66">
        <f t="shared" si="4"/>
        <v>99.729537366548044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</f>
        <v>8010.02</v>
      </c>
      <c r="H40" s="65">
        <f>H41+H42+H43</f>
        <v>12800</v>
      </c>
      <c r="I40" s="65">
        <f>I41+I42+I43</f>
        <v>10172</v>
      </c>
      <c r="J40" s="65">
        <f>J41+J42+J43</f>
        <v>9765.7000000000007</v>
      </c>
      <c r="K40" s="65">
        <f t="shared" si="3"/>
        <v>121.91854701985763</v>
      </c>
      <c r="L40" s="65">
        <f t="shared" si="4"/>
        <v>96.005701926858038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6503.77</v>
      </c>
      <c r="H41" s="66">
        <v>9800</v>
      </c>
      <c r="I41" s="66">
        <v>8420</v>
      </c>
      <c r="J41" s="66">
        <v>8014.85</v>
      </c>
      <c r="K41" s="66">
        <f t="shared" si="3"/>
        <v>123.23390894819465</v>
      </c>
      <c r="L41" s="66">
        <f t="shared" si="4"/>
        <v>95.188242280285039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1193.3499999999999</v>
      </c>
      <c r="H42" s="66">
        <v>2000</v>
      </c>
      <c r="I42" s="66">
        <v>1652</v>
      </c>
      <c r="J42" s="66">
        <v>1651.7</v>
      </c>
      <c r="K42" s="66">
        <f t="shared" si="3"/>
        <v>138.40868144299662</v>
      </c>
      <c r="L42" s="66">
        <f t="shared" si="4"/>
        <v>99.981840193704599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312.89999999999998</v>
      </c>
      <c r="H43" s="66">
        <v>1000</v>
      </c>
      <c r="I43" s="66">
        <v>100</v>
      </c>
      <c r="J43" s="66">
        <v>99.15</v>
      </c>
      <c r="K43" s="66">
        <f t="shared" si="3"/>
        <v>31.687440076701822</v>
      </c>
      <c r="L43" s="66">
        <f t="shared" si="4"/>
        <v>99.15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G45+G46+G47+G48+G49+G50+G51+G52</f>
        <v>145778.09</v>
      </c>
      <c r="H44" s="65">
        <f>H45+H46+H47+H48+H49+H50+H51+H52</f>
        <v>139960</v>
      </c>
      <c r="I44" s="65">
        <f>I45+I46+I47+I48+I49+I50+I51+I52</f>
        <v>154762</v>
      </c>
      <c r="J44" s="65">
        <f>J45+J46+J47+J48+J49+J50+J51+J52</f>
        <v>154757.33000000002</v>
      </c>
      <c r="K44" s="65">
        <f t="shared" si="3"/>
        <v>106.15952644186791</v>
      </c>
      <c r="L44" s="65">
        <f t="shared" si="4"/>
        <v>99.996982463395412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14101.42</v>
      </c>
      <c r="H45" s="66">
        <v>17000</v>
      </c>
      <c r="I45" s="66">
        <v>15434</v>
      </c>
      <c r="J45" s="66">
        <v>15433.1</v>
      </c>
      <c r="K45" s="66">
        <f t="shared" si="3"/>
        <v>109.44358795071702</v>
      </c>
      <c r="L45" s="66">
        <f t="shared" si="4"/>
        <v>99.994168718413889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1637.78</v>
      </c>
      <c r="H46" s="66">
        <v>5000</v>
      </c>
      <c r="I46" s="66">
        <v>2064</v>
      </c>
      <c r="J46" s="66">
        <v>2063.12</v>
      </c>
      <c r="K46" s="66">
        <f t="shared" si="3"/>
        <v>125.97052107120615</v>
      </c>
      <c r="L46" s="66">
        <f t="shared" si="4"/>
        <v>99.957364341085267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1933.72</v>
      </c>
      <c r="H47" s="66">
        <v>2000</v>
      </c>
      <c r="I47" s="66">
        <v>600</v>
      </c>
      <c r="J47" s="66">
        <v>600</v>
      </c>
      <c r="K47" s="66">
        <f t="shared" si="3"/>
        <v>31.02827710320005</v>
      </c>
      <c r="L47" s="66">
        <f t="shared" si="4"/>
        <v>100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3548.48</v>
      </c>
      <c r="H48" s="66">
        <v>4000</v>
      </c>
      <c r="I48" s="66">
        <v>3785</v>
      </c>
      <c r="J48" s="66">
        <v>3784.04</v>
      </c>
      <c r="K48" s="66">
        <f t="shared" si="3"/>
        <v>106.63833528722157</v>
      </c>
      <c r="L48" s="66">
        <f t="shared" si="4"/>
        <v>99.974636723910166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2252.64</v>
      </c>
      <c r="H49" s="66">
        <v>1260</v>
      </c>
      <c r="I49" s="66">
        <v>1190</v>
      </c>
      <c r="J49" s="66">
        <v>1190</v>
      </c>
      <c r="K49" s="66">
        <f t="shared" si="3"/>
        <v>52.826905319980114</v>
      </c>
      <c r="L49" s="66">
        <f t="shared" si="4"/>
        <v>100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122082.23</v>
      </c>
      <c r="H50" s="66">
        <v>110000</v>
      </c>
      <c r="I50" s="66">
        <v>131317</v>
      </c>
      <c r="J50" s="66">
        <v>131316.10999999999</v>
      </c>
      <c r="K50" s="66">
        <f t="shared" si="3"/>
        <v>107.563656070175</v>
      </c>
      <c r="L50" s="66">
        <f t="shared" si="4"/>
        <v>99.999322250736768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18.260000000000002</v>
      </c>
      <c r="H51" s="66">
        <v>30</v>
      </c>
      <c r="I51" s="66">
        <v>23</v>
      </c>
      <c r="J51" s="66">
        <v>22.26</v>
      </c>
      <c r="K51" s="66">
        <f t="shared" si="3"/>
        <v>121.90580503833515</v>
      </c>
      <c r="L51" s="66">
        <f t="shared" si="4"/>
        <v>96.782608695652172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203.56</v>
      </c>
      <c r="H52" s="66">
        <v>670</v>
      </c>
      <c r="I52" s="66">
        <v>349</v>
      </c>
      <c r="J52" s="66">
        <v>348.7</v>
      </c>
      <c r="K52" s="66">
        <f t="shared" si="3"/>
        <v>171.30084495971704</v>
      </c>
      <c r="L52" s="66">
        <f t="shared" si="4"/>
        <v>99.914040114613186</v>
      </c>
    </row>
    <row r="53" spans="2:12" x14ac:dyDescent="0.25">
      <c r="B53" s="65"/>
      <c r="C53" s="65"/>
      <c r="D53" s="65" t="s">
        <v>123</v>
      </c>
      <c r="E53" s="65"/>
      <c r="F53" s="65" t="s">
        <v>124</v>
      </c>
      <c r="G53" s="65">
        <f>G54</f>
        <v>70.760000000000005</v>
      </c>
      <c r="H53" s="65">
        <f>H54</f>
        <v>670</v>
      </c>
      <c r="I53" s="65">
        <f>I54</f>
        <v>48</v>
      </c>
      <c r="J53" s="65">
        <f>J54</f>
        <v>47.88</v>
      </c>
      <c r="K53" s="65">
        <f t="shared" si="3"/>
        <v>67.665347654041824</v>
      </c>
      <c r="L53" s="65">
        <f t="shared" si="4"/>
        <v>99.75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70.760000000000005</v>
      </c>
      <c r="H54" s="66">
        <v>670</v>
      </c>
      <c r="I54" s="66">
        <v>48</v>
      </c>
      <c r="J54" s="66">
        <v>47.88</v>
      </c>
      <c r="K54" s="66">
        <f t="shared" si="3"/>
        <v>67.665347654041824</v>
      </c>
      <c r="L54" s="66">
        <f t="shared" si="4"/>
        <v>99.75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G56+G57+G58+G59+G60</f>
        <v>2435.35</v>
      </c>
      <c r="H55" s="65">
        <f>H56+H57+H58+H59+H60</f>
        <v>6726</v>
      </c>
      <c r="I55" s="65">
        <f>I56+I57+I58+I59+I60</f>
        <v>6046</v>
      </c>
      <c r="J55" s="65">
        <f>J56+J57+J58+J59+J60</f>
        <v>6044.76</v>
      </c>
      <c r="K55" s="65">
        <f t="shared" ref="K55:K72" si="5">(J55*100)/G55</f>
        <v>248.20908698954977</v>
      </c>
      <c r="L55" s="65">
        <f t="shared" ref="L55:L72" si="6">(J55*100)/I55</f>
        <v>99.97949057227919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698.51</v>
      </c>
      <c r="H56" s="66">
        <v>800</v>
      </c>
      <c r="I56" s="66">
        <v>704</v>
      </c>
      <c r="J56" s="66">
        <v>703.38</v>
      </c>
      <c r="K56" s="66">
        <f t="shared" si="5"/>
        <v>100.69719832214285</v>
      </c>
      <c r="L56" s="66">
        <f t="shared" si="6"/>
        <v>99.911931818181813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130</v>
      </c>
      <c r="H57" s="66">
        <v>150</v>
      </c>
      <c r="I57" s="66">
        <v>150</v>
      </c>
      <c r="J57" s="66">
        <v>150</v>
      </c>
      <c r="K57" s="66">
        <f t="shared" si="5"/>
        <v>115.38461538461539</v>
      </c>
      <c r="L57" s="66">
        <f t="shared" si="6"/>
        <v>100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63.72</v>
      </c>
      <c r="H58" s="66">
        <v>3016</v>
      </c>
      <c r="I58" s="66">
        <v>2847</v>
      </c>
      <c r="J58" s="66">
        <v>2846.73</v>
      </c>
      <c r="K58" s="66">
        <f t="shared" si="5"/>
        <v>4467.5612052730694</v>
      </c>
      <c r="L58" s="66">
        <f t="shared" si="6"/>
        <v>99.990516332982082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0</v>
      </c>
      <c r="H59" s="66">
        <v>660</v>
      </c>
      <c r="I59" s="66">
        <v>394</v>
      </c>
      <c r="J59" s="66">
        <v>393.74</v>
      </c>
      <c r="K59" s="66" t="e">
        <f t="shared" si="5"/>
        <v>#DIV/0!</v>
      </c>
      <c r="L59" s="66">
        <f t="shared" si="6"/>
        <v>99.934010152284259</v>
      </c>
    </row>
    <row r="60" spans="2:12" x14ac:dyDescent="0.25">
      <c r="B60" s="66"/>
      <c r="C60" s="66"/>
      <c r="D60" s="66"/>
      <c r="E60" s="66" t="s">
        <v>137</v>
      </c>
      <c r="F60" s="66" t="s">
        <v>128</v>
      </c>
      <c r="G60" s="66">
        <v>1543.12</v>
      </c>
      <c r="H60" s="66">
        <v>2100</v>
      </c>
      <c r="I60" s="66">
        <v>1951</v>
      </c>
      <c r="J60" s="66">
        <v>1950.91</v>
      </c>
      <c r="K60" s="66">
        <f t="shared" si="5"/>
        <v>126.4263310695215</v>
      </c>
      <c r="L60" s="66">
        <f t="shared" si="6"/>
        <v>99.995386981035367</v>
      </c>
    </row>
    <row r="61" spans="2:12" x14ac:dyDescent="0.25">
      <c r="B61" s="65"/>
      <c r="C61" s="65" t="s">
        <v>138</v>
      </c>
      <c r="D61" s="65"/>
      <c r="E61" s="65"/>
      <c r="F61" s="65" t="s">
        <v>139</v>
      </c>
      <c r="G61" s="65">
        <f>G62+G64</f>
        <v>7772.43</v>
      </c>
      <c r="H61" s="65">
        <f>H62+H64</f>
        <v>8066</v>
      </c>
      <c r="I61" s="65">
        <f>I62+I64</f>
        <v>7951</v>
      </c>
      <c r="J61" s="65">
        <f>J62+J64</f>
        <v>7947.9299999999994</v>
      </c>
      <c r="K61" s="65">
        <f t="shared" si="5"/>
        <v>102.25798109471555</v>
      </c>
      <c r="L61" s="65">
        <f t="shared" si="6"/>
        <v>99.961388504590616</v>
      </c>
    </row>
    <row r="62" spans="2:12" x14ac:dyDescent="0.25">
      <c r="B62" s="65"/>
      <c r="C62" s="65"/>
      <c r="D62" s="65" t="s">
        <v>140</v>
      </c>
      <c r="E62" s="65"/>
      <c r="F62" s="65" t="s">
        <v>141</v>
      </c>
      <c r="G62" s="65">
        <f>G63</f>
        <v>1090.23</v>
      </c>
      <c r="H62" s="65">
        <f>H63</f>
        <v>866</v>
      </c>
      <c r="I62" s="65">
        <f>I63</f>
        <v>866</v>
      </c>
      <c r="J62" s="65">
        <f>J63</f>
        <v>865.82</v>
      </c>
      <c r="K62" s="65">
        <f t="shared" si="5"/>
        <v>79.416269961384288</v>
      </c>
      <c r="L62" s="65">
        <f t="shared" si="6"/>
        <v>99.979214780600458</v>
      </c>
    </row>
    <row r="63" spans="2:12" x14ac:dyDescent="0.25">
      <c r="B63" s="66"/>
      <c r="C63" s="66"/>
      <c r="D63" s="66"/>
      <c r="E63" s="66" t="s">
        <v>142</v>
      </c>
      <c r="F63" s="66" t="s">
        <v>143</v>
      </c>
      <c r="G63" s="66">
        <v>1090.23</v>
      </c>
      <c r="H63" s="66">
        <v>866</v>
      </c>
      <c r="I63" s="66">
        <v>866</v>
      </c>
      <c r="J63" s="66">
        <v>865.82</v>
      </c>
      <c r="K63" s="66">
        <f t="shared" si="5"/>
        <v>79.416269961384288</v>
      </c>
      <c r="L63" s="66">
        <f t="shared" si="6"/>
        <v>99.979214780600458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G65+G66</f>
        <v>6682.2</v>
      </c>
      <c r="H64" s="65">
        <f>H65+H66</f>
        <v>7200</v>
      </c>
      <c r="I64" s="65">
        <f>I65+I66</f>
        <v>7085</v>
      </c>
      <c r="J64" s="65">
        <f>J65+J66</f>
        <v>7082.11</v>
      </c>
      <c r="K64" s="65">
        <f t="shared" si="5"/>
        <v>105.98470563586842</v>
      </c>
      <c r="L64" s="65">
        <f t="shared" si="6"/>
        <v>99.959209597741705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469.47</v>
      </c>
      <c r="H65" s="66">
        <v>700</v>
      </c>
      <c r="I65" s="66">
        <v>633</v>
      </c>
      <c r="J65" s="66">
        <v>630.91999999999996</v>
      </c>
      <c r="K65" s="66">
        <f t="shared" si="5"/>
        <v>134.38984386648772</v>
      </c>
      <c r="L65" s="66">
        <f t="shared" si="6"/>
        <v>99.671406003159561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6212.73</v>
      </c>
      <c r="H66" s="66">
        <v>6500</v>
      </c>
      <c r="I66" s="66">
        <v>6452</v>
      </c>
      <c r="J66" s="66">
        <v>6451.19</v>
      </c>
      <c r="K66" s="66">
        <f t="shared" si="5"/>
        <v>103.8382482419162</v>
      </c>
      <c r="L66" s="66">
        <f t="shared" si="6"/>
        <v>99.987445753254804</v>
      </c>
    </row>
    <row r="67" spans="2:12" x14ac:dyDescent="0.25">
      <c r="B67" s="65" t="s">
        <v>150</v>
      </c>
      <c r="C67" s="65"/>
      <c r="D67" s="65"/>
      <c r="E67" s="65"/>
      <c r="F67" s="65" t="s">
        <v>151</v>
      </c>
      <c r="G67" s="65">
        <f>G68</f>
        <v>3775.17</v>
      </c>
      <c r="H67" s="65">
        <f>H68</f>
        <v>3808</v>
      </c>
      <c r="I67" s="65">
        <f>I68</f>
        <v>3808</v>
      </c>
      <c r="J67" s="65">
        <f>J68</f>
        <v>3807.58</v>
      </c>
      <c r="K67" s="65">
        <f t="shared" si="5"/>
        <v>100.85850438523298</v>
      </c>
      <c r="L67" s="65">
        <f t="shared" si="6"/>
        <v>99.98897058823529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>G69+G71</f>
        <v>3775.17</v>
      </c>
      <c r="H68" s="65">
        <f>H69+H71</f>
        <v>3808</v>
      </c>
      <c r="I68" s="65">
        <f>I69+I71</f>
        <v>3808</v>
      </c>
      <c r="J68" s="65">
        <f>J69+J71</f>
        <v>3807.58</v>
      </c>
      <c r="K68" s="65">
        <f t="shared" si="5"/>
        <v>100.85850438523298</v>
      </c>
      <c r="L68" s="65">
        <f t="shared" si="6"/>
        <v>99.98897058823529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</f>
        <v>192</v>
      </c>
      <c r="H69" s="65">
        <f>H70</f>
        <v>0</v>
      </c>
      <c r="I69" s="65">
        <f>I70</f>
        <v>0</v>
      </c>
      <c r="J69" s="65">
        <f>J70</f>
        <v>0</v>
      </c>
      <c r="K69" s="65">
        <f t="shared" si="5"/>
        <v>0</v>
      </c>
      <c r="L69" s="65" t="e">
        <f t="shared" si="6"/>
        <v>#DIV/0!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192</v>
      </c>
      <c r="H70" s="66">
        <v>0</v>
      </c>
      <c r="I70" s="66">
        <v>0</v>
      </c>
      <c r="J70" s="66">
        <v>0</v>
      </c>
      <c r="K70" s="66">
        <f t="shared" si="5"/>
        <v>0</v>
      </c>
      <c r="L70" s="66" t="e">
        <f t="shared" si="6"/>
        <v>#DIV/0!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</f>
        <v>3583.17</v>
      </c>
      <c r="H71" s="65">
        <f>H72</f>
        <v>3808</v>
      </c>
      <c r="I71" s="65">
        <f>I72</f>
        <v>3808</v>
      </c>
      <c r="J71" s="65">
        <f>J72</f>
        <v>3807.58</v>
      </c>
      <c r="K71" s="65">
        <f t="shared" si="5"/>
        <v>106.26289012243349</v>
      </c>
      <c r="L71" s="65">
        <f t="shared" si="6"/>
        <v>99.98897058823529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3583.17</v>
      </c>
      <c r="H72" s="66">
        <v>3808</v>
      </c>
      <c r="I72" s="66">
        <v>3808</v>
      </c>
      <c r="J72" s="66">
        <v>3807.58</v>
      </c>
      <c r="K72" s="66">
        <f t="shared" si="5"/>
        <v>106.26289012243349</v>
      </c>
      <c r="L72" s="66">
        <f t="shared" si="6"/>
        <v>99.98897058823529</v>
      </c>
    </row>
    <row r="73" spans="2:12" x14ac:dyDescent="0.25">
      <c r="B73" s="65"/>
      <c r="C73" s="66"/>
      <c r="D73" s="67"/>
      <c r="E73" s="68"/>
      <c r="F73" s="8"/>
      <c r="G73" s="65"/>
      <c r="H73" s="65"/>
      <c r="I73" s="65"/>
      <c r="J73" s="65"/>
      <c r="K73" s="70"/>
      <c r="L73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18" sqref="F18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1136608.79</v>
      </c>
      <c r="D6" s="71">
        <f>D7+D9</f>
        <v>1394794</v>
      </c>
      <c r="E6" s="71">
        <f>E7+E9</f>
        <v>1374246</v>
      </c>
      <c r="F6" s="71">
        <f>F7+F9</f>
        <v>1373826.0599999998</v>
      </c>
      <c r="G6" s="72">
        <f t="shared" ref="G6:G15" si="0">(F6*100)/C6</f>
        <v>120.87061723321706</v>
      </c>
      <c r="H6" s="72">
        <f t="shared" ref="H6:H15" si="1">(F6*100)/E6</f>
        <v>99.969442152278418</v>
      </c>
    </row>
    <row r="7" spans="1:8" x14ac:dyDescent="0.25">
      <c r="A7"/>
      <c r="B7" s="8" t="s">
        <v>162</v>
      </c>
      <c r="C7" s="71">
        <f>C8</f>
        <v>1136304.44</v>
      </c>
      <c r="D7" s="71">
        <f>D8</f>
        <v>1393894</v>
      </c>
      <c r="E7" s="71">
        <f>E8</f>
        <v>1373346</v>
      </c>
      <c r="F7" s="71">
        <f>F8</f>
        <v>1373312.16</v>
      </c>
      <c r="G7" s="72">
        <f t="shared" si="0"/>
        <v>120.85776589942745</v>
      </c>
      <c r="H7" s="72">
        <f t="shared" si="1"/>
        <v>99.997535945056811</v>
      </c>
    </row>
    <row r="8" spans="1:8" x14ac:dyDescent="0.25">
      <c r="A8"/>
      <c r="B8" s="16" t="s">
        <v>163</v>
      </c>
      <c r="C8" s="73">
        <v>1136304.44</v>
      </c>
      <c r="D8" s="73">
        <v>1393894</v>
      </c>
      <c r="E8" s="73">
        <v>1373346</v>
      </c>
      <c r="F8" s="74">
        <v>1373312.16</v>
      </c>
      <c r="G8" s="70">
        <f t="shared" si="0"/>
        <v>120.85776589942745</v>
      </c>
      <c r="H8" s="70">
        <f t="shared" si="1"/>
        <v>99.997535945056811</v>
      </c>
    </row>
    <row r="9" spans="1:8" x14ac:dyDescent="0.25">
      <c r="A9"/>
      <c r="B9" s="8" t="s">
        <v>164</v>
      </c>
      <c r="C9" s="71">
        <f>C10</f>
        <v>304.35000000000002</v>
      </c>
      <c r="D9" s="71">
        <f>D10</f>
        <v>900</v>
      </c>
      <c r="E9" s="71">
        <f>E10</f>
        <v>900</v>
      </c>
      <c r="F9" s="71">
        <f>F10</f>
        <v>513.9</v>
      </c>
      <c r="G9" s="72">
        <f t="shared" si="0"/>
        <v>168.85165105963529</v>
      </c>
      <c r="H9" s="72">
        <f t="shared" si="1"/>
        <v>57.1</v>
      </c>
    </row>
    <row r="10" spans="1:8" x14ac:dyDescent="0.25">
      <c r="A10"/>
      <c r="B10" s="16" t="s">
        <v>165</v>
      </c>
      <c r="C10" s="73">
        <v>304.35000000000002</v>
      </c>
      <c r="D10" s="73">
        <v>900</v>
      </c>
      <c r="E10" s="73">
        <v>900</v>
      </c>
      <c r="F10" s="74">
        <v>513.9</v>
      </c>
      <c r="G10" s="70">
        <f t="shared" si="0"/>
        <v>168.85165105963529</v>
      </c>
      <c r="H10" s="70">
        <f t="shared" si="1"/>
        <v>57.1</v>
      </c>
    </row>
    <row r="11" spans="1:8" x14ac:dyDescent="0.25">
      <c r="B11" s="8" t="s">
        <v>32</v>
      </c>
      <c r="C11" s="75">
        <f>C12+C14</f>
        <v>1136608.79</v>
      </c>
      <c r="D11" s="75">
        <f>D12+D14</f>
        <v>1394794</v>
      </c>
      <c r="E11" s="75">
        <f>E12+E14</f>
        <v>1374246</v>
      </c>
      <c r="F11" s="75">
        <f>F12+F14</f>
        <v>1373807.3399999999</v>
      </c>
      <c r="G11" s="72">
        <f t="shared" si="0"/>
        <v>120.86897022853395</v>
      </c>
      <c r="H11" s="72">
        <f t="shared" si="1"/>
        <v>99.968079950751175</v>
      </c>
    </row>
    <row r="12" spans="1:8" x14ac:dyDescent="0.25">
      <c r="A12"/>
      <c r="B12" s="8" t="s">
        <v>162</v>
      </c>
      <c r="C12" s="75">
        <f>C13</f>
        <v>1136304.44</v>
      </c>
      <c r="D12" s="75">
        <f>D13</f>
        <v>1393894</v>
      </c>
      <c r="E12" s="75">
        <f>E13</f>
        <v>1373346</v>
      </c>
      <c r="F12" s="75">
        <f>F13</f>
        <v>1373312.16</v>
      </c>
      <c r="G12" s="72">
        <f t="shared" si="0"/>
        <v>120.85776589942745</v>
      </c>
      <c r="H12" s="72">
        <f t="shared" si="1"/>
        <v>99.997535945056811</v>
      </c>
    </row>
    <row r="13" spans="1:8" x14ac:dyDescent="0.25">
      <c r="A13"/>
      <c r="B13" s="16" t="s">
        <v>163</v>
      </c>
      <c r="C13" s="73">
        <v>1136304.44</v>
      </c>
      <c r="D13" s="73">
        <v>1393894</v>
      </c>
      <c r="E13" s="76">
        <v>1373346</v>
      </c>
      <c r="F13" s="74">
        <v>1373312.16</v>
      </c>
      <c r="G13" s="70">
        <f t="shared" si="0"/>
        <v>120.85776589942745</v>
      </c>
      <c r="H13" s="70">
        <f t="shared" si="1"/>
        <v>99.997535945056811</v>
      </c>
    </row>
    <row r="14" spans="1:8" x14ac:dyDescent="0.25">
      <c r="A14"/>
      <c r="B14" s="8" t="s">
        <v>164</v>
      </c>
      <c r="C14" s="75">
        <f>C15</f>
        <v>304.35000000000002</v>
      </c>
      <c r="D14" s="75">
        <f>D15</f>
        <v>900</v>
      </c>
      <c r="E14" s="75">
        <f>E15</f>
        <v>900</v>
      </c>
      <c r="F14" s="75">
        <f>F15</f>
        <v>495.18</v>
      </c>
      <c r="G14" s="72">
        <f t="shared" si="0"/>
        <v>162.70083785115818</v>
      </c>
      <c r="H14" s="72">
        <f t="shared" si="1"/>
        <v>55.02</v>
      </c>
    </row>
    <row r="15" spans="1:8" x14ac:dyDescent="0.25">
      <c r="A15"/>
      <c r="B15" s="16" t="s">
        <v>165</v>
      </c>
      <c r="C15" s="73">
        <v>304.35000000000002</v>
      </c>
      <c r="D15" s="73">
        <v>900</v>
      </c>
      <c r="E15" s="76">
        <v>900</v>
      </c>
      <c r="F15" s="74">
        <v>495.18</v>
      </c>
      <c r="G15" s="70">
        <f t="shared" si="0"/>
        <v>162.70083785115818</v>
      </c>
      <c r="H15" s="70">
        <f t="shared" si="1"/>
        <v>55.02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17" sqref="F17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1136608.79</v>
      </c>
      <c r="D6" s="75">
        <f t="shared" si="0"/>
        <v>1394794</v>
      </c>
      <c r="E6" s="75">
        <f t="shared" si="0"/>
        <v>1374246</v>
      </c>
      <c r="F6" s="75">
        <f t="shared" si="0"/>
        <v>1373807.34</v>
      </c>
      <c r="G6" s="70">
        <f>(F6*100)/C6</f>
        <v>120.86897022853395</v>
      </c>
      <c r="H6" s="70">
        <f>(F6*100)/E6</f>
        <v>99.968079950751175</v>
      </c>
    </row>
    <row r="7" spans="2:8" x14ac:dyDescent="0.25">
      <c r="B7" s="8" t="s">
        <v>166</v>
      </c>
      <c r="C7" s="75">
        <f t="shared" si="0"/>
        <v>1136608.79</v>
      </c>
      <c r="D7" s="75">
        <f t="shared" si="0"/>
        <v>1394794</v>
      </c>
      <c r="E7" s="75">
        <f t="shared" si="0"/>
        <v>1374246</v>
      </c>
      <c r="F7" s="75">
        <f t="shared" si="0"/>
        <v>1373807.34</v>
      </c>
      <c r="G7" s="70">
        <f>(F7*100)/C7</f>
        <v>120.86897022853395</v>
      </c>
      <c r="H7" s="70">
        <f>(F7*100)/E7</f>
        <v>99.968079950751175</v>
      </c>
    </row>
    <row r="8" spans="2:8" x14ac:dyDescent="0.25">
      <c r="B8" s="11" t="s">
        <v>167</v>
      </c>
      <c r="C8" s="73">
        <v>1136608.79</v>
      </c>
      <c r="D8" s="73">
        <v>1394794</v>
      </c>
      <c r="E8" s="73">
        <v>1374246</v>
      </c>
      <c r="F8" s="74">
        <v>1373807.34</v>
      </c>
      <c r="G8" s="70">
        <f>(F8*100)/C8</f>
        <v>120.86897022853395</v>
      </c>
      <c r="H8" s="70">
        <f>(F8*100)/E8</f>
        <v>99.968079950751175</v>
      </c>
    </row>
    <row r="10" spans="2:8" x14ac:dyDescent="0.25">
      <c r="B10" s="24"/>
      <c r="C10" s="24"/>
      <c r="D10" s="24"/>
      <c r="E10" s="24"/>
      <c r="G10" s="24"/>
      <c r="H10" s="24"/>
    </row>
    <row r="11" spans="2:8" x14ac:dyDescent="0.25">
      <c r="B11" s="24"/>
      <c r="C11" s="24"/>
      <c r="D11" s="24"/>
      <c r="E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J15" sqref="J1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F16" sqref="F1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30"/>
  <sheetViews>
    <sheetView tabSelected="1" zoomScaleNormal="100" workbookViewId="0">
      <selection activeCell="D82" sqref="D82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168</v>
      </c>
      <c r="C1" s="39"/>
    </row>
    <row r="2" spans="1:6" ht="15" customHeight="1" x14ac:dyDescent="0.2">
      <c r="A2" s="41" t="s">
        <v>34</v>
      </c>
      <c r="B2" s="42" t="s">
        <v>169</v>
      </c>
      <c r="C2" s="39"/>
    </row>
    <row r="3" spans="1:6" s="39" customFormat="1" ht="43.5" customHeight="1" x14ac:dyDescent="0.2">
      <c r="A3" s="43" t="s">
        <v>35</v>
      </c>
      <c r="B3" s="37" t="s">
        <v>170</v>
      </c>
    </row>
    <row r="4" spans="1:6" s="39" customFormat="1" x14ac:dyDescent="0.2">
      <c r="A4" s="43" t="s">
        <v>36</v>
      </c>
      <c r="B4" s="44" t="s">
        <v>171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172</v>
      </c>
      <c r="B7" s="46"/>
      <c r="C7" s="77">
        <f>C11+C54</f>
        <v>1393894</v>
      </c>
      <c r="D7" s="77">
        <f>D11+D54</f>
        <v>1373346</v>
      </c>
      <c r="E7" s="77">
        <f>E11+E54</f>
        <v>1373312.1600000001</v>
      </c>
      <c r="F7" s="77">
        <f>(E7*100)/D7</f>
        <v>99.997535945056811</v>
      </c>
    </row>
    <row r="8" spans="1:6" x14ac:dyDescent="0.2">
      <c r="A8" s="47" t="s">
        <v>68</v>
      </c>
      <c r="B8" s="46"/>
      <c r="C8" s="77">
        <f>C66</f>
        <v>900</v>
      </c>
      <c r="D8" s="77">
        <f>D66</f>
        <v>900</v>
      </c>
      <c r="E8" s="77">
        <f>E66</f>
        <v>495.18</v>
      </c>
      <c r="F8" s="77">
        <f>(E8*100)/D8</f>
        <v>55.02</v>
      </c>
    </row>
    <row r="9" spans="1:6" s="57" customFormat="1" x14ac:dyDescent="0.2"/>
    <row r="10" spans="1:6" ht="38.25" x14ac:dyDescent="0.2">
      <c r="A10" s="47" t="s">
        <v>173</v>
      </c>
      <c r="B10" s="47" t="s">
        <v>174</v>
      </c>
      <c r="C10" s="47" t="s">
        <v>43</v>
      </c>
      <c r="D10" s="47" t="s">
        <v>175</v>
      </c>
      <c r="E10" s="47" t="s">
        <v>176</v>
      </c>
      <c r="F10" s="47" t="s">
        <v>177</v>
      </c>
    </row>
    <row r="11" spans="1:6" x14ac:dyDescent="0.2">
      <c r="A11" s="49" t="s">
        <v>66</v>
      </c>
      <c r="B11" s="50" t="s">
        <v>67</v>
      </c>
      <c r="C11" s="80">
        <f>C12+C21+C48</f>
        <v>1390086</v>
      </c>
      <c r="D11" s="80">
        <f>D12+D21+D48</f>
        <v>1369538</v>
      </c>
      <c r="E11" s="80">
        <f>E12+E21+E48</f>
        <v>1369504.58</v>
      </c>
      <c r="F11" s="81">
        <f>(E11*100)/D11</f>
        <v>99.997559761028896</v>
      </c>
    </row>
    <row r="12" spans="1:6" x14ac:dyDescent="0.2">
      <c r="A12" s="51" t="s">
        <v>68</v>
      </c>
      <c r="B12" s="52" t="s">
        <v>69</v>
      </c>
      <c r="C12" s="82">
        <f>C13+C16+C18</f>
        <v>1189564</v>
      </c>
      <c r="D12" s="82">
        <f>D13+D16+D18</f>
        <v>1160819</v>
      </c>
      <c r="E12" s="82">
        <f>E13+E16+E18</f>
        <v>1160797.3500000001</v>
      </c>
      <c r="F12" s="81">
        <f>(E12*100)/D12</f>
        <v>99.998134937488103</v>
      </c>
    </row>
    <row r="13" spans="1:6" x14ac:dyDescent="0.2">
      <c r="A13" s="53" t="s">
        <v>70</v>
      </c>
      <c r="B13" s="54" t="s">
        <v>71</v>
      </c>
      <c r="C13" s="83">
        <f>C14+C15</f>
        <v>988251</v>
      </c>
      <c r="D13" s="83">
        <f>D14+D15</f>
        <v>965536</v>
      </c>
      <c r="E13" s="83">
        <f>E14+E15</f>
        <v>965528.28</v>
      </c>
      <c r="F13" s="83">
        <f>(E13*100)/D13</f>
        <v>99.999200444105654</v>
      </c>
    </row>
    <row r="14" spans="1:6" x14ac:dyDescent="0.2">
      <c r="A14" s="55" t="s">
        <v>72</v>
      </c>
      <c r="B14" s="56" t="s">
        <v>73</v>
      </c>
      <c r="C14" s="84">
        <v>974496</v>
      </c>
      <c r="D14" s="84">
        <v>951536</v>
      </c>
      <c r="E14" s="84">
        <v>951532.52</v>
      </c>
      <c r="F14" s="84"/>
    </row>
    <row r="15" spans="1:6" x14ac:dyDescent="0.2">
      <c r="A15" s="55" t="s">
        <v>74</v>
      </c>
      <c r="B15" s="56" t="s">
        <v>75</v>
      </c>
      <c r="C15" s="84">
        <v>13755</v>
      </c>
      <c r="D15" s="84">
        <v>14000</v>
      </c>
      <c r="E15" s="84">
        <v>13995.76</v>
      </c>
      <c r="F15" s="84"/>
    </row>
    <row r="16" spans="1:6" x14ac:dyDescent="0.2">
      <c r="A16" s="53" t="s">
        <v>76</v>
      </c>
      <c r="B16" s="54" t="s">
        <v>77</v>
      </c>
      <c r="C16" s="83">
        <f>C17</f>
        <v>30883</v>
      </c>
      <c r="D16" s="83">
        <f>D17</f>
        <v>28593</v>
      </c>
      <c r="E16" s="83">
        <f>E17</f>
        <v>28589.14</v>
      </c>
      <c r="F16" s="83">
        <f>(E16*100)/D16</f>
        <v>99.986500192354768</v>
      </c>
    </row>
    <row r="17" spans="1:6" x14ac:dyDescent="0.2">
      <c r="A17" s="55" t="s">
        <v>78</v>
      </c>
      <c r="B17" s="56" t="s">
        <v>77</v>
      </c>
      <c r="C17" s="84">
        <v>30883</v>
      </c>
      <c r="D17" s="84">
        <v>28593</v>
      </c>
      <c r="E17" s="84">
        <v>28589.14</v>
      </c>
      <c r="F17" s="84"/>
    </row>
    <row r="18" spans="1:6" x14ac:dyDescent="0.2">
      <c r="A18" s="53" t="s">
        <v>79</v>
      </c>
      <c r="B18" s="54" t="s">
        <v>80</v>
      </c>
      <c r="C18" s="83">
        <f>C19+C20</f>
        <v>170430</v>
      </c>
      <c r="D18" s="83">
        <f>D19+D20</f>
        <v>166690</v>
      </c>
      <c r="E18" s="83">
        <f>E19+E20</f>
        <v>166679.93000000002</v>
      </c>
      <c r="F18" s="83">
        <f>(E18*100)/D18</f>
        <v>99.993958845761597</v>
      </c>
    </row>
    <row r="19" spans="1:6" x14ac:dyDescent="0.2">
      <c r="A19" s="55" t="s">
        <v>81</v>
      </c>
      <c r="B19" s="56" t="s">
        <v>82</v>
      </c>
      <c r="C19" s="84">
        <v>7368</v>
      </c>
      <c r="D19" s="84">
        <v>7368</v>
      </c>
      <c r="E19" s="84">
        <v>7367.73</v>
      </c>
      <c r="F19" s="84"/>
    </row>
    <row r="20" spans="1:6" x14ac:dyDescent="0.2">
      <c r="A20" s="55" t="s">
        <v>83</v>
      </c>
      <c r="B20" s="56" t="s">
        <v>84</v>
      </c>
      <c r="C20" s="84">
        <v>163062</v>
      </c>
      <c r="D20" s="84">
        <v>159322</v>
      </c>
      <c r="E20" s="84">
        <v>159312.20000000001</v>
      </c>
      <c r="F20" s="84"/>
    </row>
    <row r="21" spans="1:6" x14ac:dyDescent="0.2">
      <c r="A21" s="51" t="s">
        <v>85</v>
      </c>
      <c r="B21" s="52" t="s">
        <v>86</v>
      </c>
      <c r="C21" s="82">
        <f>C22+C27+C31+C40+C42</f>
        <v>192456</v>
      </c>
      <c r="D21" s="82">
        <f>D22+D27+D31+D40+D42</f>
        <v>200768</v>
      </c>
      <c r="E21" s="82">
        <f>E22+E27+E31+E40+E42</f>
        <v>200759.30000000005</v>
      </c>
      <c r="F21" s="81">
        <f>(E21*100)/D21</f>
        <v>99.995666640102002</v>
      </c>
    </row>
    <row r="22" spans="1:6" x14ac:dyDescent="0.2">
      <c r="A22" s="53" t="s">
        <v>87</v>
      </c>
      <c r="B22" s="54" t="s">
        <v>88</v>
      </c>
      <c r="C22" s="83">
        <f>C23+C24+C25+C26</f>
        <v>33200</v>
      </c>
      <c r="D22" s="83">
        <f>D23+D24+D25+D26</f>
        <v>30640</v>
      </c>
      <c r="E22" s="83">
        <f>E23+E24+E25+E26</f>
        <v>30638.81</v>
      </c>
      <c r="F22" s="83">
        <f>(E22*100)/D22</f>
        <v>99.996116187989557</v>
      </c>
    </row>
    <row r="23" spans="1:6" x14ac:dyDescent="0.2">
      <c r="A23" s="55" t="s">
        <v>89</v>
      </c>
      <c r="B23" s="56" t="s">
        <v>90</v>
      </c>
      <c r="C23" s="84">
        <v>5000</v>
      </c>
      <c r="D23" s="84">
        <v>3133</v>
      </c>
      <c r="E23" s="84">
        <v>3132.74</v>
      </c>
      <c r="F23" s="84"/>
    </row>
    <row r="24" spans="1:6" ht="25.5" x14ac:dyDescent="0.2">
      <c r="A24" s="55" t="s">
        <v>91</v>
      </c>
      <c r="B24" s="56" t="s">
        <v>92</v>
      </c>
      <c r="C24" s="84">
        <v>28000</v>
      </c>
      <c r="D24" s="84">
        <v>27226</v>
      </c>
      <c r="E24" s="84">
        <v>27225.83</v>
      </c>
      <c r="F24" s="84"/>
    </row>
    <row r="25" spans="1:6" x14ac:dyDescent="0.2">
      <c r="A25" s="55" t="s">
        <v>93</v>
      </c>
      <c r="B25" s="56" t="s">
        <v>94</v>
      </c>
      <c r="C25" s="84">
        <v>0</v>
      </c>
      <c r="D25" s="84">
        <v>0</v>
      </c>
      <c r="E25" s="84">
        <v>0</v>
      </c>
      <c r="F25" s="84"/>
    </row>
    <row r="26" spans="1:6" x14ac:dyDescent="0.2">
      <c r="A26" s="55" t="s">
        <v>95</v>
      </c>
      <c r="B26" s="56" t="s">
        <v>96</v>
      </c>
      <c r="C26" s="84">
        <v>200</v>
      </c>
      <c r="D26" s="84">
        <v>281</v>
      </c>
      <c r="E26" s="84">
        <v>280.24</v>
      </c>
      <c r="F26" s="84"/>
    </row>
    <row r="27" spans="1:6" x14ac:dyDescent="0.2">
      <c r="A27" s="53" t="s">
        <v>97</v>
      </c>
      <c r="B27" s="54" t="s">
        <v>98</v>
      </c>
      <c r="C27" s="83">
        <f>C28+C29+C30</f>
        <v>11900</v>
      </c>
      <c r="D27" s="83">
        <f>D28+D29+D30</f>
        <v>9272</v>
      </c>
      <c r="E27" s="83">
        <f>E28+E29+E30</f>
        <v>9270.52</v>
      </c>
      <c r="F27" s="83">
        <f>(E27*100)/D27</f>
        <v>99.984037963761864</v>
      </c>
    </row>
    <row r="28" spans="1:6" x14ac:dyDescent="0.2">
      <c r="A28" s="55" t="s">
        <v>99</v>
      </c>
      <c r="B28" s="56" t="s">
        <v>100</v>
      </c>
      <c r="C28" s="84">
        <v>8900</v>
      </c>
      <c r="D28" s="84">
        <v>7520</v>
      </c>
      <c r="E28" s="84">
        <v>7519.67</v>
      </c>
      <c r="F28" s="84"/>
    </row>
    <row r="29" spans="1:6" x14ac:dyDescent="0.2">
      <c r="A29" s="55" t="s">
        <v>101</v>
      </c>
      <c r="B29" s="56" t="s">
        <v>102</v>
      </c>
      <c r="C29" s="84">
        <v>2000</v>
      </c>
      <c r="D29" s="84">
        <v>1652</v>
      </c>
      <c r="E29" s="84">
        <v>1651.7</v>
      </c>
      <c r="F29" s="84"/>
    </row>
    <row r="30" spans="1:6" x14ac:dyDescent="0.2">
      <c r="A30" s="55" t="s">
        <v>103</v>
      </c>
      <c r="B30" s="56" t="s">
        <v>104</v>
      </c>
      <c r="C30" s="84">
        <v>1000</v>
      </c>
      <c r="D30" s="84">
        <v>100</v>
      </c>
      <c r="E30" s="84">
        <v>99.15</v>
      </c>
      <c r="F30" s="84"/>
    </row>
    <row r="31" spans="1:6" x14ac:dyDescent="0.2">
      <c r="A31" s="53" t="s">
        <v>105</v>
      </c>
      <c r="B31" s="54" t="s">
        <v>106</v>
      </c>
      <c r="C31" s="83">
        <f>C32+C33+C34+C35+C36+C37+C38+C39</f>
        <v>139960</v>
      </c>
      <c r="D31" s="83">
        <f>D32+D33+D34+D35+D36+D37+D38+D39</f>
        <v>154762</v>
      </c>
      <c r="E31" s="83">
        <f>E32+E33+E34+E35+E36+E37+E38+E39</f>
        <v>154757.33000000002</v>
      </c>
      <c r="F31" s="83">
        <f>(E31*100)/D31</f>
        <v>99.996982463395412</v>
      </c>
    </row>
    <row r="32" spans="1:6" x14ac:dyDescent="0.2">
      <c r="A32" s="55" t="s">
        <v>107</v>
      </c>
      <c r="B32" s="56" t="s">
        <v>108</v>
      </c>
      <c r="C32" s="84">
        <v>17000</v>
      </c>
      <c r="D32" s="84">
        <v>15434</v>
      </c>
      <c r="E32" s="84">
        <v>15433.1</v>
      </c>
      <c r="F32" s="84"/>
    </row>
    <row r="33" spans="1:6" x14ac:dyDescent="0.2">
      <c r="A33" s="55" t="s">
        <v>109</v>
      </c>
      <c r="B33" s="56" t="s">
        <v>110</v>
      </c>
      <c r="C33" s="84">
        <v>5000</v>
      </c>
      <c r="D33" s="84">
        <v>2064</v>
      </c>
      <c r="E33" s="84">
        <v>2063.12</v>
      </c>
      <c r="F33" s="84"/>
    </row>
    <row r="34" spans="1:6" x14ac:dyDescent="0.2">
      <c r="A34" s="55" t="s">
        <v>111</v>
      </c>
      <c r="B34" s="56" t="s">
        <v>112</v>
      </c>
      <c r="C34" s="84">
        <v>2000</v>
      </c>
      <c r="D34" s="84">
        <v>600</v>
      </c>
      <c r="E34" s="84">
        <v>600</v>
      </c>
      <c r="F34" s="84"/>
    </row>
    <row r="35" spans="1:6" x14ac:dyDescent="0.2">
      <c r="A35" s="55" t="s">
        <v>113</v>
      </c>
      <c r="B35" s="56" t="s">
        <v>114</v>
      </c>
      <c r="C35" s="84">
        <v>4000</v>
      </c>
      <c r="D35" s="84">
        <v>3785</v>
      </c>
      <c r="E35" s="84">
        <v>3784.04</v>
      </c>
      <c r="F35" s="84"/>
    </row>
    <row r="36" spans="1:6" x14ac:dyDescent="0.2">
      <c r="A36" s="55" t="s">
        <v>115</v>
      </c>
      <c r="B36" s="56" t="s">
        <v>116</v>
      </c>
      <c r="C36" s="84">
        <v>1260</v>
      </c>
      <c r="D36" s="84">
        <v>1190</v>
      </c>
      <c r="E36" s="84">
        <v>1190</v>
      </c>
      <c r="F36" s="84"/>
    </row>
    <row r="37" spans="1:6" x14ac:dyDescent="0.2">
      <c r="A37" s="55" t="s">
        <v>117</v>
      </c>
      <c r="B37" s="56" t="s">
        <v>118</v>
      </c>
      <c r="C37" s="84">
        <v>110000</v>
      </c>
      <c r="D37" s="84">
        <v>131317</v>
      </c>
      <c r="E37" s="84">
        <v>131316.10999999999</v>
      </c>
      <c r="F37" s="84"/>
    </row>
    <row r="38" spans="1:6" x14ac:dyDescent="0.2">
      <c r="A38" s="55" t="s">
        <v>119</v>
      </c>
      <c r="B38" s="56" t="s">
        <v>120</v>
      </c>
      <c r="C38" s="84">
        <v>30</v>
      </c>
      <c r="D38" s="84">
        <v>23</v>
      </c>
      <c r="E38" s="84">
        <v>22.26</v>
      </c>
      <c r="F38" s="84"/>
    </row>
    <row r="39" spans="1:6" x14ac:dyDescent="0.2">
      <c r="A39" s="55" t="s">
        <v>121</v>
      </c>
      <c r="B39" s="56" t="s">
        <v>122</v>
      </c>
      <c r="C39" s="84">
        <v>670</v>
      </c>
      <c r="D39" s="84">
        <v>349</v>
      </c>
      <c r="E39" s="84">
        <v>348.7</v>
      </c>
      <c r="F39" s="84"/>
    </row>
    <row r="40" spans="1:6" x14ac:dyDescent="0.2">
      <c r="A40" s="53" t="s">
        <v>123</v>
      </c>
      <c r="B40" s="54" t="s">
        <v>124</v>
      </c>
      <c r="C40" s="83">
        <f>C41</f>
        <v>670</v>
      </c>
      <c r="D40" s="83">
        <f>D41</f>
        <v>48</v>
      </c>
      <c r="E40" s="83">
        <f>E41</f>
        <v>47.88</v>
      </c>
      <c r="F40" s="83">
        <f>(E40*100)/D40</f>
        <v>99.75</v>
      </c>
    </row>
    <row r="41" spans="1:6" ht="25.5" x14ac:dyDescent="0.2">
      <c r="A41" s="55" t="s">
        <v>125</v>
      </c>
      <c r="B41" s="56" t="s">
        <v>126</v>
      </c>
      <c r="C41" s="84">
        <v>670</v>
      </c>
      <c r="D41" s="84">
        <v>48</v>
      </c>
      <c r="E41" s="84">
        <v>47.88</v>
      </c>
      <c r="F41" s="84"/>
    </row>
    <row r="42" spans="1:6" x14ac:dyDescent="0.2">
      <c r="A42" s="53" t="s">
        <v>127</v>
      </c>
      <c r="B42" s="54" t="s">
        <v>128</v>
      </c>
      <c r="C42" s="83">
        <f>C43+C44+C45+C46+C47</f>
        <v>6726</v>
      </c>
      <c r="D42" s="83">
        <f>D43+D44+D45+D46+D47</f>
        <v>6046</v>
      </c>
      <c r="E42" s="83">
        <f>E43+E44+E45+E46+E47</f>
        <v>6044.76</v>
      </c>
      <c r="F42" s="83">
        <f>(E42*100)/D42</f>
        <v>99.97949057227919</v>
      </c>
    </row>
    <row r="43" spans="1:6" x14ac:dyDescent="0.2">
      <c r="A43" s="55" t="s">
        <v>129</v>
      </c>
      <c r="B43" s="56" t="s">
        <v>130</v>
      </c>
      <c r="C43" s="84">
        <v>800</v>
      </c>
      <c r="D43" s="84">
        <v>704</v>
      </c>
      <c r="E43" s="84">
        <v>703.38</v>
      </c>
      <c r="F43" s="84"/>
    </row>
    <row r="44" spans="1:6" x14ac:dyDescent="0.2">
      <c r="A44" s="55" t="s">
        <v>131</v>
      </c>
      <c r="B44" s="56" t="s">
        <v>132</v>
      </c>
      <c r="C44" s="84">
        <v>150</v>
      </c>
      <c r="D44" s="84">
        <v>150</v>
      </c>
      <c r="E44" s="84">
        <v>150</v>
      </c>
      <c r="F44" s="84"/>
    </row>
    <row r="45" spans="1:6" x14ac:dyDescent="0.2">
      <c r="A45" s="55" t="s">
        <v>133</v>
      </c>
      <c r="B45" s="56" t="s">
        <v>134</v>
      </c>
      <c r="C45" s="84">
        <v>3016</v>
      </c>
      <c r="D45" s="84">
        <v>2847</v>
      </c>
      <c r="E45" s="84">
        <v>2846.73</v>
      </c>
      <c r="F45" s="84"/>
    </row>
    <row r="46" spans="1:6" x14ac:dyDescent="0.2">
      <c r="A46" s="55" t="s">
        <v>135</v>
      </c>
      <c r="B46" s="56" t="s">
        <v>136</v>
      </c>
      <c r="C46" s="84">
        <v>660</v>
      </c>
      <c r="D46" s="84">
        <v>394</v>
      </c>
      <c r="E46" s="84">
        <v>393.74</v>
      </c>
      <c r="F46" s="84"/>
    </row>
    <row r="47" spans="1:6" x14ac:dyDescent="0.2">
      <c r="A47" s="55" t="s">
        <v>137</v>
      </c>
      <c r="B47" s="56" t="s">
        <v>128</v>
      </c>
      <c r="C47" s="84">
        <v>2100</v>
      </c>
      <c r="D47" s="84">
        <v>1951</v>
      </c>
      <c r="E47" s="84">
        <v>1950.91</v>
      </c>
      <c r="F47" s="84"/>
    </row>
    <row r="48" spans="1:6" x14ac:dyDescent="0.2">
      <c r="A48" s="51" t="s">
        <v>138</v>
      </c>
      <c r="B48" s="52" t="s">
        <v>139</v>
      </c>
      <c r="C48" s="82">
        <f>C49+C51</f>
        <v>8066</v>
      </c>
      <c r="D48" s="82">
        <f>D49+D51</f>
        <v>7951</v>
      </c>
      <c r="E48" s="82">
        <f>E49+E51</f>
        <v>7947.9299999999994</v>
      </c>
      <c r="F48" s="81">
        <f>(E48*100)/D48</f>
        <v>99.961388504590616</v>
      </c>
    </row>
    <row r="49" spans="1:6" x14ac:dyDescent="0.2">
      <c r="A49" s="53" t="s">
        <v>140</v>
      </c>
      <c r="B49" s="54" t="s">
        <v>141</v>
      </c>
      <c r="C49" s="83">
        <f>C50</f>
        <v>866</v>
      </c>
      <c r="D49" s="83">
        <f>D50</f>
        <v>866</v>
      </c>
      <c r="E49" s="83">
        <f>E50</f>
        <v>865.82</v>
      </c>
      <c r="F49" s="83">
        <f>(E49*100)/D49</f>
        <v>99.979214780600458</v>
      </c>
    </row>
    <row r="50" spans="1:6" ht="25.5" x14ac:dyDescent="0.2">
      <c r="A50" s="55" t="s">
        <v>142</v>
      </c>
      <c r="B50" s="56" t="s">
        <v>143</v>
      </c>
      <c r="C50" s="84">
        <v>866</v>
      </c>
      <c r="D50" s="84">
        <v>866</v>
      </c>
      <c r="E50" s="84">
        <v>865.82</v>
      </c>
      <c r="F50" s="84"/>
    </row>
    <row r="51" spans="1:6" x14ac:dyDescent="0.2">
      <c r="A51" s="53" t="s">
        <v>144</v>
      </c>
      <c r="B51" s="54" t="s">
        <v>145</v>
      </c>
      <c r="C51" s="83">
        <f>C52+C53</f>
        <v>7200</v>
      </c>
      <c r="D51" s="83">
        <f>D52+D53</f>
        <v>7085</v>
      </c>
      <c r="E51" s="83">
        <f>E52+E53</f>
        <v>7082.11</v>
      </c>
      <c r="F51" s="83">
        <f>(E51*100)/D51</f>
        <v>99.959209597741705</v>
      </c>
    </row>
    <row r="52" spans="1:6" x14ac:dyDescent="0.2">
      <c r="A52" s="55" t="s">
        <v>146</v>
      </c>
      <c r="B52" s="56" t="s">
        <v>147</v>
      </c>
      <c r="C52" s="84">
        <v>700</v>
      </c>
      <c r="D52" s="84">
        <v>633</v>
      </c>
      <c r="E52" s="84">
        <v>630.91999999999996</v>
      </c>
      <c r="F52" s="84"/>
    </row>
    <row r="53" spans="1:6" x14ac:dyDescent="0.2">
      <c r="A53" s="55" t="s">
        <v>148</v>
      </c>
      <c r="B53" s="56" t="s">
        <v>149</v>
      </c>
      <c r="C53" s="84">
        <v>6500</v>
      </c>
      <c r="D53" s="84">
        <v>6452</v>
      </c>
      <c r="E53" s="84">
        <v>6451.19</v>
      </c>
      <c r="F53" s="84"/>
    </row>
    <row r="54" spans="1:6" x14ac:dyDescent="0.2">
      <c r="A54" s="49" t="s">
        <v>150</v>
      </c>
      <c r="B54" s="50" t="s">
        <v>151</v>
      </c>
      <c r="C54" s="80">
        <f>C55</f>
        <v>3808</v>
      </c>
      <c r="D54" s="80">
        <f>D55</f>
        <v>3808</v>
      </c>
      <c r="E54" s="80">
        <f>E55</f>
        <v>3807.58</v>
      </c>
      <c r="F54" s="81">
        <f>(E54*100)/D54</f>
        <v>99.98897058823529</v>
      </c>
    </row>
    <row r="55" spans="1:6" x14ac:dyDescent="0.2">
      <c r="A55" s="51" t="s">
        <v>152</v>
      </c>
      <c r="B55" s="52" t="s">
        <v>153</v>
      </c>
      <c r="C55" s="82">
        <f>C56+C58</f>
        <v>3808</v>
      </c>
      <c r="D55" s="82">
        <f>D56+D58</f>
        <v>3808</v>
      </c>
      <c r="E55" s="82">
        <f>E56+E58</f>
        <v>3807.58</v>
      </c>
      <c r="F55" s="81">
        <f>(E55*100)/D55</f>
        <v>99.98897058823529</v>
      </c>
    </row>
    <row r="56" spans="1:6" x14ac:dyDescent="0.2">
      <c r="A56" s="53" t="s">
        <v>154</v>
      </c>
      <c r="B56" s="54" t="s">
        <v>155</v>
      </c>
      <c r="C56" s="83">
        <f>C57</f>
        <v>0</v>
      </c>
      <c r="D56" s="83">
        <f>D57</f>
        <v>0</v>
      </c>
      <c r="E56" s="83">
        <f>E57</f>
        <v>0</v>
      </c>
      <c r="F56" s="83" t="e">
        <f>(E56*100)/D56</f>
        <v>#DIV/0!</v>
      </c>
    </row>
    <row r="57" spans="1:6" x14ac:dyDescent="0.2">
      <c r="A57" s="55" t="s">
        <v>156</v>
      </c>
      <c r="B57" s="56" t="s">
        <v>157</v>
      </c>
      <c r="C57" s="84">
        <v>0</v>
      </c>
      <c r="D57" s="84">
        <v>0</v>
      </c>
      <c r="E57" s="84">
        <v>0</v>
      </c>
      <c r="F57" s="84"/>
    </row>
    <row r="58" spans="1:6" x14ac:dyDescent="0.2">
      <c r="A58" s="53" t="s">
        <v>158</v>
      </c>
      <c r="B58" s="54" t="s">
        <v>159</v>
      </c>
      <c r="C58" s="83">
        <f>C59</f>
        <v>3808</v>
      </c>
      <c r="D58" s="83">
        <f>D59</f>
        <v>3808</v>
      </c>
      <c r="E58" s="83">
        <f>E59</f>
        <v>3807.58</v>
      </c>
      <c r="F58" s="83">
        <f>(E58*100)/D58</f>
        <v>99.98897058823529</v>
      </c>
    </row>
    <row r="59" spans="1:6" x14ac:dyDescent="0.2">
      <c r="A59" s="55" t="s">
        <v>160</v>
      </c>
      <c r="B59" s="56" t="s">
        <v>161</v>
      </c>
      <c r="C59" s="84">
        <v>3808</v>
      </c>
      <c r="D59" s="84">
        <v>3808</v>
      </c>
      <c r="E59" s="84">
        <v>3807.58</v>
      </c>
      <c r="F59" s="84"/>
    </row>
    <row r="60" spans="1:6" x14ac:dyDescent="0.2">
      <c r="A60" s="49" t="s">
        <v>50</v>
      </c>
      <c r="B60" s="50" t="s">
        <v>51</v>
      </c>
      <c r="C60" s="80">
        <f t="shared" ref="C60:E61" si="0">C61</f>
        <v>1393894</v>
      </c>
      <c r="D60" s="80">
        <f t="shared" si="0"/>
        <v>1373346</v>
      </c>
      <c r="E60" s="80">
        <f t="shared" si="0"/>
        <v>1373312.1600000001</v>
      </c>
      <c r="F60" s="81">
        <f>(E60*100)/D60</f>
        <v>99.997535945056811</v>
      </c>
    </row>
    <row r="61" spans="1:6" x14ac:dyDescent="0.2">
      <c r="A61" s="51" t="s">
        <v>58</v>
      </c>
      <c r="B61" s="52" t="s">
        <v>59</v>
      </c>
      <c r="C61" s="82">
        <f t="shared" si="0"/>
        <v>1393894</v>
      </c>
      <c r="D61" s="82">
        <f t="shared" si="0"/>
        <v>1373346</v>
      </c>
      <c r="E61" s="82">
        <f t="shared" si="0"/>
        <v>1373312.1600000001</v>
      </c>
      <c r="F61" s="81">
        <f>(E61*100)/D61</f>
        <v>99.997535945056811</v>
      </c>
    </row>
    <row r="62" spans="1:6" ht="25.5" x14ac:dyDescent="0.2">
      <c r="A62" s="53" t="s">
        <v>60</v>
      </c>
      <c r="B62" s="54" t="s">
        <v>61</v>
      </c>
      <c r="C62" s="83">
        <f>C63+C64</f>
        <v>1393894</v>
      </c>
      <c r="D62" s="83">
        <f>D63+D64</f>
        <v>1373346</v>
      </c>
      <c r="E62" s="83">
        <f>E63+E64</f>
        <v>1373312.1600000001</v>
      </c>
      <c r="F62" s="83">
        <f>(E62*100)/D62</f>
        <v>99.997535945056811</v>
      </c>
    </row>
    <row r="63" spans="1:6" x14ac:dyDescent="0.2">
      <c r="A63" s="55" t="s">
        <v>62</v>
      </c>
      <c r="B63" s="56" t="s">
        <v>63</v>
      </c>
      <c r="C63" s="84">
        <v>1390086</v>
      </c>
      <c r="D63" s="84">
        <v>1369538</v>
      </c>
      <c r="E63" s="84">
        <v>1369504.58</v>
      </c>
      <c r="F63" s="84"/>
    </row>
    <row r="64" spans="1:6" ht="25.5" x14ac:dyDescent="0.2">
      <c r="A64" s="55" t="s">
        <v>64</v>
      </c>
      <c r="B64" s="56" t="s">
        <v>65</v>
      </c>
      <c r="C64" s="84">
        <v>3808</v>
      </c>
      <c r="D64" s="84">
        <v>3808</v>
      </c>
      <c r="E64" s="84">
        <v>3807.58</v>
      </c>
      <c r="F64" s="84"/>
    </row>
    <row r="65" spans="1:6" x14ac:dyDescent="0.2">
      <c r="A65" s="48" t="s">
        <v>172</v>
      </c>
      <c r="B65" s="48" t="s">
        <v>178</v>
      </c>
      <c r="C65" s="78"/>
      <c r="D65" s="78"/>
      <c r="E65" s="78"/>
      <c r="F65" s="79" t="e">
        <f>(E65*100)/D65</f>
        <v>#DIV/0!</v>
      </c>
    </row>
    <row r="66" spans="1:6" x14ac:dyDescent="0.2">
      <c r="A66" s="49" t="s">
        <v>66</v>
      </c>
      <c r="B66" s="50" t="s">
        <v>67</v>
      </c>
      <c r="C66" s="80">
        <f t="shared" ref="C66:E68" si="1">C67</f>
        <v>900</v>
      </c>
      <c r="D66" s="80">
        <f t="shared" si="1"/>
        <v>900</v>
      </c>
      <c r="E66" s="80">
        <f t="shared" si="1"/>
        <v>495.18</v>
      </c>
      <c r="F66" s="81">
        <f>(E66*100)/D66</f>
        <v>55.02</v>
      </c>
    </row>
    <row r="67" spans="1:6" x14ac:dyDescent="0.2">
      <c r="A67" s="51" t="s">
        <v>85</v>
      </c>
      <c r="B67" s="52" t="s">
        <v>86</v>
      </c>
      <c r="C67" s="82">
        <f t="shared" si="1"/>
        <v>900</v>
      </c>
      <c r="D67" s="82">
        <f t="shared" si="1"/>
        <v>900</v>
      </c>
      <c r="E67" s="82">
        <f t="shared" si="1"/>
        <v>495.18</v>
      </c>
      <c r="F67" s="81">
        <f>(E67*100)/D67</f>
        <v>55.02</v>
      </c>
    </row>
    <row r="68" spans="1:6" x14ac:dyDescent="0.2">
      <c r="A68" s="53" t="s">
        <v>97</v>
      </c>
      <c r="B68" s="54" t="s">
        <v>98</v>
      </c>
      <c r="C68" s="83">
        <f t="shared" si="1"/>
        <v>900</v>
      </c>
      <c r="D68" s="83">
        <f t="shared" si="1"/>
        <v>900</v>
      </c>
      <c r="E68" s="83">
        <f t="shared" si="1"/>
        <v>495.18</v>
      </c>
      <c r="F68" s="83">
        <f>(E68*100)/D68</f>
        <v>55.02</v>
      </c>
    </row>
    <row r="69" spans="1:6" x14ac:dyDescent="0.2">
      <c r="A69" s="55" t="s">
        <v>99</v>
      </c>
      <c r="B69" s="56" t="s">
        <v>100</v>
      </c>
      <c r="C69" s="84">
        <v>900</v>
      </c>
      <c r="D69" s="84">
        <v>900</v>
      </c>
      <c r="E69" s="84">
        <v>495.18</v>
      </c>
      <c r="F69" s="84"/>
    </row>
    <row r="70" spans="1:6" x14ac:dyDescent="0.2">
      <c r="A70" s="49" t="s">
        <v>50</v>
      </c>
      <c r="B70" s="50" t="s">
        <v>51</v>
      </c>
      <c r="C70" s="80">
        <f t="shared" ref="C70:E72" si="2">C71</f>
        <v>900</v>
      </c>
      <c r="D70" s="80">
        <f t="shared" si="2"/>
        <v>900</v>
      </c>
      <c r="E70" s="80">
        <f t="shared" si="2"/>
        <v>513.9</v>
      </c>
      <c r="F70" s="81">
        <f>(E70*100)/D70</f>
        <v>57.1</v>
      </c>
    </row>
    <row r="71" spans="1:6" x14ac:dyDescent="0.2">
      <c r="A71" s="51" t="s">
        <v>52</v>
      </c>
      <c r="B71" s="52" t="s">
        <v>53</v>
      </c>
      <c r="C71" s="82">
        <f t="shared" si="2"/>
        <v>900</v>
      </c>
      <c r="D71" s="82">
        <f t="shared" si="2"/>
        <v>900</v>
      </c>
      <c r="E71" s="82">
        <f t="shared" si="2"/>
        <v>513.9</v>
      </c>
      <c r="F71" s="81">
        <f>(E71*100)/D71</f>
        <v>57.1</v>
      </c>
    </row>
    <row r="72" spans="1:6" x14ac:dyDescent="0.2">
      <c r="A72" s="53" t="s">
        <v>54</v>
      </c>
      <c r="B72" s="54" t="s">
        <v>55</v>
      </c>
      <c r="C72" s="83">
        <f t="shared" si="2"/>
        <v>900</v>
      </c>
      <c r="D72" s="83">
        <f t="shared" si="2"/>
        <v>900</v>
      </c>
      <c r="E72" s="83">
        <f t="shared" si="2"/>
        <v>513.9</v>
      </c>
      <c r="F72" s="83">
        <f>(E72*100)/D72</f>
        <v>57.1</v>
      </c>
    </row>
    <row r="73" spans="1:6" x14ac:dyDescent="0.2">
      <c r="A73" s="55" t="s">
        <v>56</v>
      </c>
      <c r="B73" s="56" t="s">
        <v>57</v>
      </c>
      <c r="C73" s="84">
        <v>900</v>
      </c>
      <c r="D73" s="84">
        <v>900</v>
      </c>
      <c r="E73" s="84">
        <v>513.9</v>
      </c>
      <c r="F73" s="84"/>
    </row>
    <row r="74" spans="1:6" x14ac:dyDescent="0.2">
      <c r="A74" s="48" t="s">
        <v>68</v>
      </c>
      <c r="B74" s="48" t="s">
        <v>179</v>
      </c>
      <c r="C74" s="78"/>
      <c r="D74" s="78"/>
      <c r="E74" s="78"/>
      <c r="F74" s="79" t="e">
        <f>(E74*100)/D74</f>
        <v>#DIV/0!</v>
      </c>
    </row>
    <row r="75" spans="1:6" s="57" customFormat="1" x14ac:dyDescent="0.2"/>
    <row r="76" spans="1:6" s="57" customFormat="1" x14ac:dyDescent="0.2"/>
    <row r="77" spans="1:6" s="57" customFormat="1" ht="15" x14ac:dyDescent="0.25">
      <c r="D77"/>
      <c r="E77"/>
    </row>
    <row r="78" spans="1:6" s="57" customFormat="1" ht="15" x14ac:dyDescent="0.25">
      <c r="D78"/>
      <c r="E78"/>
    </row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pans="1:3" s="57" customFormat="1" x14ac:dyDescent="0.2"/>
    <row r="1202" spans="1:3" s="57" customFormat="1" x14ac:dyDescent="0.2"/>
    <row r="1203" spans="1:3" s="57" customFormat="1" x14ac:dyDescent="0.2"/>
    <row r="1204" spans="1:3" s="57" customFormat="1" x14ac:dyDescent="0.2"/>
    <row r="1205" spans="1:3" s="57" customFormat="1" x14ac:dyDescent="0.2"/>
    <row r="1206" spans="1:3" s="57" customFormat="1" x14ac:dyDescent="0.2"/>
    <row r="1207" spans="1:3" s="57" customFormat="1" x14ac:dyDescent="0.2"/>
    <row r="1208" spans="1:3" s="57" customFormat="1" x14ac:dyDescent="0.2"/>
    <row r="1209" spans="1:3" s="57" customFormat="1" x14ac:dyDescent="0.2"/>
    <row r="1210" spans="1:3" s="57" customFormat="1" x14ac:dyDescent="0.2"/>
    <row r="1211" spans="1:3" s="57" customFormat="1" x14ac:dyDescent="0.2"/>
    <row r="1212" spans="1:3" s="57" customFormat="1" x14ac:dyDescent="0.2"/>
    <row r="1213" spans="1:3" s="57" customFormat="1" x14ac:dyDescent="0.2"/>
    <row r="1214" spans="1:3" s="57" customFormat="1" x14ac:dyDescent="0.2"/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40"/>
      <c r="B1252" s="40"/>
      <c r="C1252" s="40"/>
    </row>
    <row r="1253" spans="1:3" x14ac:dyDescent="0.2">
      <c r="A1253" s="40"/>
      <c r="B1253" s="40"/>
      <c r="C1253" s="40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Ljubica Juric</cp:lastModifiedBy>
  <cp:lastPrinted>2026-03-26T10:32:27Z</cp:lastPrinted>
  <dcterms:created xsi:type="dcterms:W3CDTF">2022-08-12T12:51:27Z</dcterms:created>
  <dcterms:modified xsi:type="dcterms:W3CDTF">2026-04-01T07:55:37Z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