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vrdoljak\Desktop\2025\Izvršenje FP 2025\godišnje\"/>
    </mc:Choice>
  </mc:AlternateContent>
  <xr:revisionPtr revIDLastSave="0" documentId="13_ncr:1_{48CCE94F-29B3-4199-9807-6B014B036800}" xr6:coauthVersionLast="47" xr6:coauthVersionMax="47" xr10:uidLastSave="{00000000-0000-0000-0000-000000000000}"/>
  <bookViews>
    <workbookView xWindow="-25530" yWindow="2355" windowWidth="21600" windowHeight="11295" tabRatio="825" firstSheet="2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G23" i="1"/>
  <c r="H23" i="1"/>
  <c r="I23" i="1"/>
  <c r="J23" i="1"/>
  <c r="H16" i="1"/>
  <c r="H27" i="1" s="1"/>
  <c r="J15" i="1"/>
  <c r="I15" i="1"/>
  <c r="H15" i="1"/>
  <c r="G15" i="1"/>
  <c r="J12" i="1"/>
  <c r="J16" i="1" s="1"/>
  <c r="J27" i="1" s="1"/>
  <c r="I12" i="1"/>
  <c r="I16" i="1" s="1"/>
  <c r="I27" i="1" s="1"/>
  <c r="H12" i="1"/>
  <c r="G12" i="1"/>
  <c r="G16" i="1" s="1"/>
  <c r="G27" i="1" s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9" i="15"/>
  <c r="F87" i="15"/>
  <c r="E87" i="15"/>
  <c r="D87" i="15"/>
  <c r="C87" i="15"/>
  <c r="F86" i="15"/>
  <c r="E86" i="15"/>
  <c r="D86" i="15"/>
  <c r="C86" i="15"/>
  <c r="F85" i="15"/>
  <c r="E85" i="15"/>
  <c r="D85" i="15"/>
  <c r="C85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9" i="15"/>
  <c r="E79" i="15"/>
  <c r="D79" i="15"/>
  <c r="C79" i="15"/>
  <c r="F77" i="15"/>
  <c r="E77" i="15"/>
  <c r="D77" i="15"/>
  <c r="C77" i="15"/>
  <c r="F76" i="15"/>
  <c r="E76" i="15"/>
  <c r="D76" i="15"/>
  <c r="C76" i="15"/>
  <c r="F75" i="15"/>
  <c r="E75" i="15"/>
  <c r="D75" i="15"/>
  <c r="C75" i="15"/>
  <c r="F74" i="15"/>
  <c r="F71" i="15"/>
  <c r="E71" i="15"/>
  <c r="D71" i="15"/>
  <c r="C71" i="15"/>
  <c r="F70" i="15"/>
  <c r="E70" i="15"/>
  <c r="D70" i="15"/>
  <c r="C70" i="15"/>
  <c r="F69" i="15"/>
  <c r="E69" i="15"/>
  <c r="D69" i="15"/>
  <c r="C69" i="15"/>
  <c r="F67" i="15"/>
  <c r="E67" i="15"/>
  <c r="D67" i="15"/>
  <c r="C67" i="15"/>
  <c r="F66" i="15"/>
  <c r="E66" i="15"/>
  <c r="D66" i="15"/>
  <c r="C66" i="15"/>
  <c r="E64" i="15"/>
  <c r="F64" i="15" s="1"/>
  <c r="D64" i="15"/>
  <c r="C64" i="15"/>
  <c r="E60" i="15"/>
  <c r="F60" i="15" s="1"/>
  <c r="D60" i="15"/>
  <c r="C60" i="15"/>
  <c r="D59" i="15"/>
  <c r="C59" i="15"/>
  <c r="D58" i="15"/>
  <c r="C58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81" i="3"/>
  <c r="K81" i="3"/>
  <c r="L80" i="3"/>
  <c r="K80" i="3"/>
  <c r="J80" i="3"/>
  <c r="I80" i="3"/>
  <c r="H80" i="3"/>
  <c r="G80" i="3"/>
  <c r="L79" i="3"/>
  <c r="K79" i="3"/>
  <c r="J79" i="3"/>
  <c r="I79" i="3"/>
  <c r="H79" i="3"/>
  <c r="G79" i="3"/>
  <c r="L78" i="3"/>
  <c r="K78" i="3"/>
  <c r="J77" i="3"/>
  <c r="L77" i="3" s="1"/>
  <c r="I77" i="3"/>
  <c r="H77" i="3"/>
  <c r="G77" i="3"/>
  <c r="L76" i="3"/>
  <c r="K76" i="3"/>
  <c r="L75" i="3"/>
  <c r="K75" i="3"/>
  <c r="L74" i="3"/>
  <c r="K74" i="3"/>
  <c r="J73" i="3"/>
  <c r="L73" i="3" s="1"/>
  <c r="I73" i="3"/>
  <c r="H73" i="3"/>
  <c r="G73" i="3"/>
  <c r="I72" i="3"/>
  <c r="H72" i="3"/>
  <c r="G72" i="3"/>
  <c r="I71" i="3"/>
  <c r="H71" i="3"/>
  <c r="G71" i="3"/>
  <c r="L70" i="3"/>
  <c r="K70" i="3"/>
  <c r="L69" i="3"/>
  <c r="K69" i="3"/>
  <c r="L68" i="3"/>
  <c r="K68" i="3"/>
  <c r="J68" i="3"/>
  <c r="I68" i="3"/>
  <c r="H68" i="3"/>
  <c r="G68" i="3"/>
  <c r="L67" i="3"/>
  <c r="K67" i="3"/>
  <c r="L66" i="3"/>
  <c r="K66" i="3"/>
  <c r="J66" i="3"/>
  <c r="I66" i="3"/>
  <c r="H66" i="3"/>
  <c r="G66" i="3"/>
  <c r="L65" i="3"/>
  <c r="K65" i="3"/>
  <c r="J65" i="3"/>
  <c r="I65" i="3"/>
  <c r="H65" i="3"/>
  <c r="G65" i="3"/>
  <c r="L64" i="3"/>
  <c r="K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J40" i="3"/>
  <c r="L40" i="3" s="1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I24" i="3"/>
  <c r="H24" i="3"/>
  <c r="G24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  <c r="E59" i="15" l="1"/>
  <c r="J34" i="3"/>
  <c r="K40" i="3"/>
  <c r="K77" i="3"/>
  <c r="J72" i="3"/>
  <c r="J71" i="3" s="1"/>
  <c r="L71" i="3"/>
  <c r="K71" i="3"/>
  <c r="K73" i="3"/>
  <c r="L72" i="3"/>
  <c r="K72" i="3"/>
  <c r="F59" i="15" l="1"/>
  <c r="E58" i="15"/>
  <c r="L34" i="3"/>
  <c r="K34" i="3"/>
  <c r="J24" i="3"/>
  <c r="E7" i="15" l="1"/>
  <c r="F7" i="15" s="1"/>
  <c r="F58" i="15"/>
  <c r="K24" i="3"/>
  <c r="L24" i="3"/>
  <c r="J23" i="3"/>
  <c r="L23" i="3" l="1"/>
  <c r="K23" i="3"/>
</calcChain>
</file>

<file path=xl/sharedStrings.xml><?xml version="1.0" encoding="utf-8"?>
<sst xmlns="http://schemas.openxmlformats.org/spreadsheetml/2006/main" count="424" uniqueCount="197">
  <si>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</si>
  <si>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</si>
  <si>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</si>
  <si>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</si>
  <si>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</si>
  <si>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</si>
  <si>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</si>
  <si>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</si>
  <si>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</si>
  <si>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</si>
  <si>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</si>
  <si>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</si>
  <si>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</si>
  <si>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</si>
  <si>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</si>
  <si>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</si>
  <si>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</si>
  <si>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</si>
  <si>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</si>
  <si>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</si>
  <si>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</si>
  <si>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</si>
  <si>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</si>
  <si>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</si>
  <si>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</si>
  <si>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</si>
  <si>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</si>
  <si>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</si>
  <si>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</si>
  <si>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</si>
  <si>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</si>
  <si>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</si>
  <si>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</si>
  <si>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</si>
  <si>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</si>
  <si>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</si>
  <si>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</si>
  <si>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</si>
  <si>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</si>
  <si>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</si>
  <si>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</si>
  <si>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</si>
  <si>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</si>
  <si>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</si>
  <si>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</si>
  <si>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</si>
  <si>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</si>
  <si>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</si>
  <si>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</si>
  <si>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</si>
  <si>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</si>
  <si>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</si>
  <si>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</si>
  <si>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</si>
  <si>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</si>
  <si>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</si>
  <si>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</si>
  <si>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</si>
  <si>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</si>
  <si>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</si>
  <si>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</si>
  <si>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</si>
  <si>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</si>
  <si>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</si>
  <si>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</si>
  <si>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</si>
  <si>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</si>
  <si>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</si>
  <si>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</si>
  <si>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</si>
  <si>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</si>
  <si>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</si>
  <si>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</si>
  <si>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</si>
  <si>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</si>
  <si>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</si>
  <si>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</si>
  <si>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</si>
  <si>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</si>
  <si>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</si>
  <si>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</si>
  <si>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</si>
  <si>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</si>
  <si>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</si>
  <si>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</si>
  <si>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</si>
  <si>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</si>
  <si>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</si>
  <si>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</si>
  <si>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</si>
  <si>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</si>
  <si>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</si>
  <si>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</si>
  <si>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</si>
  <si>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</si>
  <si>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</si>
  <si>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</si>
  <si>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</si>
  <si>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</si>
  <si>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</si>
  <si>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</si>
  <si>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</si>
  <si>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</si>
  <si>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</si>
  <si>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</si>
  <si>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</si>
  <si>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</si>
  <si>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</si>
  <si>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</si>
  <si>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</si>
  <si>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</si>
  <si>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</si>
  <si>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</si>
  <si>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</si>
  <si>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</si>
  <si>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</si>
  <si>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</si>
  <si>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</si>
  <si>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</si>
  <si>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</si>
  <si>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</si>
  <si>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</si>
  <si>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</si>
  <si>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</si>
  <si>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</si>
  <si>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</si>
  <si>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</si>
  <si>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</si>
  <si>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</si>
  <si>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</si>
  <si>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</si>
  <si>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</si>
  <si>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</si>
  <si>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</si>
  <si>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</si>
  <si>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</si>
  <si>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</si>
  <si>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</si>
  <si>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</si>
  <si>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</si>
  <si>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</si>
  <si>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</si>
  <si>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</si>
  <si>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</si>
  <si>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</si>
  <si>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</si>
  <si>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</si>
  <si>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</si>
  <si>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</si>
  <si>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</si>
  <si>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</si>
  <si>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</si>
  <si>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</si>
  <si>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</si>
  <si>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</si>
  <si>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</si>
  <si>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</si>
  <si>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</si>
  <si>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</si>
  <si>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</si>
  <si>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</si>
  <si>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</si>
  <si>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</si>
  <si>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</si>
  <si>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</si>
  <si>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</si>
  <si>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</si>
  <si>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</si>
  <si>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</si>
  <si>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</si>
  <si>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</si>
  <si>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</si>
  <si>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</si>
  <si>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</si>
  <si>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</si>
  <si>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</si>
  <si>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</si>
  <si>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</si>
  <si>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</si>
  <si>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</si>
  <si>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</si>
  <si>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</si>
  <si>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</si>
  <si>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</si>
  <si>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</si>
  <si>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</si>
  <si>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75 Županijska državna odvjetništva</t>
  </si>
  <si>
    <t>3718 ZAGREB ŽUPANIJSKO DRŽAVNO ODVJETNIŠTVO</t>
  </si>
  <si>
    <t>2812 Djelovanje državnih odvjetništava</t>
  </si>
  <si>
    <t>11</t>
  </si>
  <si>
    <t>A640000</t>
  </si>
  <si>
    <t>Progon počinitelja kaznenih i kažnjivih djela i zaštita imovine RH pred županijskim sudovima i upravnim tijelima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</si>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</sst>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4" workbookViewId="0">
      <selection activeCell="J13" sqref="J1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2" t="s">
        <v>41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11" t="s">
        <v>4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11" t="s">
        <v>24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2" t="s">
        <v>31</v>
      </c>
      <c r="C7" s="102"/>
      <c r="D7" s="102"/>
      <c r="E7" s="102"/>
      <c r="F7" s="102"/>
      <c r="G7" s="5"/>
      <c r="H7" s="6"/>
      <c r="I7" s="6"/>
      <c r="J7" s="6"/>
      <c r="K7" s="22"/>
      <c r="L7" s="22"/>
    </row>
    <row r="8" spans="2:13" ht="25.5" x14ac:dyDescent="0.25">
      <c r="B8" s="104" t="s">
        <v>3</v>
      </c>
      <c r="C8" s="104"/>
      <c r="D8" s="104"/>
      <c r="E8" s="104"/>
      <c r="F8" s="104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5">
        <v>1</v>
      </c>
      <c r="C9" s="115"/>
      <c r="D9" s="115"/>
      <c r="E9" s="115"/>
      <c r="F9" s="116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3" t="s">
        <v>8</v>
      </c>
      <c r="C10" s="101"/>
      <c r="D10" s="101"/>
      <c r="E10" s="101"/>
      <c r="F10" s="97"/>
      <c r="G10" s="85">
        <v>4576428.47</v>
      </c>
      <c r="H10" s="86">
        <v>6082827</v>
      </c>
      <c r="I10" s="86">
        <v>6048401</v>
      </c>
      <c r="J10" s="86">
        <v>6047405.1299999999</v>
      </c>
      <c r="K10" s="86"/>
      <c r="L10" s="86"/>
    </row>
    <row r="11" spans="2:13" x14ac:dyDescent="0.25">
      <c r="B11" s="96" t="s">
        <v>7</v>
      </c>
      <c r="C11" s="97"/>
      <c r="D11" s="97"/>
      <c r="E11" s="97"/>
      <c r="F11" s="97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13" t="s">
        <v>0</v>
      </c>
      <c r="C12" s="99"/>
      <c r="D12" s="99"/>
      <c r="E12" s="99"/>
      <c r="F12" s="114"/>
      <c r="G12" s="87">
        <f>ROUND(G10+G11,2)</f>
        <v>4576428.47</v>
      </c>
      <c r="H12" s="87">
        <f>ROUND(H10+H11,2)</f>
        <v>6082827</v>
      </c>
      <c r="I12" s="87">
        <f>ROUND(I10+I11,2)</f>
        <v>6048401</v>
      </c>
      <c r="J12" s="87">
        <f>ROUND(J10+J11,2)</f>
        <v>6047405.1299999999</v>
      </c>
      <c r="K12" s="88">
        <f>J12/G12*100</f>
        <v>132.14245933576234</v>
      </c>
      <c r="L12" s="88">
        <f>J12/I12*100</f>
        <v>99.983534987180917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4526015.9800000004</v>
      </c>
      <c r="H13" s="86">
        <v>6048986</v>
      </c>
      <c r="I13" s="86">
        <v>6017170</v>
      </c>
      <c r="J13" s="86">
        <v>6016024.8399999999</v>
      </c>
      <c r="K13" s="86"/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50223.86</v>
      </c>
      <c r="H14" s="86">
        <v>33841</v>
      </c>
      <c r="I14" s="86">
        <v>31231</v>
      </c>
      <c r="J14" s="86">
        <v>31166.92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4576239.84</v>
      </c>
      <c r="H15" s="87">
        <f>ROUND(H13+H14,2)</f>
        <v>6082827</v>
      </c>
      <c r="I15" s="87">
        <f>ROUND(I13+I14,2)</f>
        <v>6048401</v>
      </c>
      <c r="J15" s="87">
        <f>ROUND(J13+J14,2)</f>
        <v>6047191.7599999998</v>
      </c>
      <c r="K15" s="88">
        <f>J15/G15*100</f>
        <v>132.14324361111301</v>
      </c>
      <c r="L15" s="88">
        <f>J15/I15*100</f>
        <v>99.980007277956602</v>
      </c>
    </row>
    <row r="16" spans="2:13" x14ac:dyDescent="0.25">
      <c r="B16" s="98" t="s">
        <v>2</v>
      </c>
      <c r="C16" s="99"/>
      <c r="D16" s="99"/>
      <c r="E16" s="99"/>
      <c r="F16" s="99"/>
      <c r="G16" s="90">
        <f>ROUND(G12-G15,2)</f>
        <v>188.63</v>
      </c>
      <c r="H16" s="90">
        <f>ROUND(H12-H15,2)</f>
        <v>0</v>
      </c>
      <c r="I16" s="90">
        <f>ROUND(I12-I15,2)</f>
        <v>0</v>
      </c>
      <c r="J16" s="90">
        <f>ROUND(J12-J15,2)</f>
        <v>213.37</v>
      </c>
      <c r="K16" s="88">
        <f>J16/G16*100</f>
        <v>113.11562317764938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2" t="s">
        <v>28</v>
      </c>
      <c r="C18" s="102"/>
      <c r="D18" s="102"/>
      <c r="E18" s="102"/>
      <c r="F18" s="102"/>
      <c r="G18" s="7"/>
      <c r="H18" s="7"/>
      <c r="I18" s="7"/>
      <c r="J18" s="7"/>
      <c r="K18" s="1"/>
      <c r="L18" s="1"/>
      <c r="M18" s="1"/>
    </row>
    <row r="19" spans="1:49" ht="25.5" x14ac:dyDescent="0.25">
      <c r="B19" s="104" t="s">
        <v>3</v>
      </c>
      <c r="C19" s="104"/>
      <c r="D19" s="104"/>
      <c r="E19" s="104"/>
      <c r="F19" s="104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05">
        <v>1</v>
      </c>
      <c r="C20" s="106"/>
      <c r="D20" s="106"/>
      <c r="E20" s="106"/>
      <c r="F20" s="106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3" t="s">
        <v>11</v>
      </c>
      <c r="C21" s="107"/>
      <c r="D21" s="107"/>
      <c r="E21" s="107"/>
      <c r="F21" s="107"/>
      <c r="G21" s="91"/>
      <c r="H21" s="86"/>
      <c r="I21" s="86"/>
      <c r="J21" s="86"/>
      <c r="K21" s="86"/>
      <c r="L21" s="86"/>
    </row>
    <row r="22" spans="1:49" x14ac:dyDescent="0.25">
      <c r="B22" s="103" t="s">
        <v>12</v>
      </c>
      <c r="C22" s="101"/>
      <c r="D22" s="101"/>
      <c r="E22" s="101"/>
      <c r="F22" s="101"/>
      <c r="G22" s="89"/>
      <c r="H22" s="86"/>
      <c r="I22" s="86"/>
      <c r="J22" s="86"/>
      <c r="K22" s="86"/>
      <c r="L22" s="86"/>
    </row>
    <row r="23" spans="1:49" ht="15" customHeight="1" x14ac:dyDescent="0.25">
      <c r="B23" s="108" t="s">
        <v>23</v>
      </c>
      <c r="C23" s="109"/>
      <c r="D23" s="109"/>
      <c r="E23" s="109"/>
      <c r="F23" s="110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3" t="s">
        <v>5</v>
      </c>
      <c r="C24" s="101"/>
      <c r="D24" s="101"/>
      <c r="E24" s="101"/>
      <c r="F24" s="101"/>
      <c r="G24" s="89">
        <v>25.91</v>
      </c>
      <c r="H24" s="86"/>
      <c r="I24" s="86"/>
      <c r="J24" s="86">
        <v>214.54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3" t="s">
        <v>27</v>
      </c>
      <c r="C25" s="101"/>
      <c r="D25" s="101"/>
      <c r="E25" s="101"/>
      <c r="F25" s="101"/>
      <c r="G25" s="89">
        <v>-214.54</v>
      </c>
      <c r="H25" s="86"/>
      <c r="I25" s="86"/>
      <c r="J25" s="86">
        <v>-427.91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8" t="s">
        <v>29</v>
      </c>
      <c r="C26" s="109"/>
      <c r="D26" s="109"/>
      <c r="E26" s="109"/>
      <c r="F26" s="110"/>
      <c r="G26" s="94">
        <f>ROUND(G24+G25,2)</f>
        <v>-188.63</v>
      </c>
      <c r="H26" s="94">
        <f>ROUND(H24+H25,2)</f>
        <v>0</v>
      </c>
      <c r="I26" s="94">
        <f>ROUND(I24+I25,2)</f>
        <v>0</v>
      </c>
      <c r="J26" s="94">
        <f>ROUND(J24+J25,2)</f>
        <v>-213.37</v>
      </c>
      <c r="K26" s="93">
        <f>J26/G26*100</f>
        <v>113.115623177649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2"/>
  <sheetViews>
    <sheetView topLeftCell="A47" zoomScale="90" zoomScaleNormal="90" workbookViewId="0">
      <selection activeCell="J42" sqref="J4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11" t="s">
        <v>26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11" t="s">
        <v>15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4576428.4700000007</v>
      </c>
      <c r="H10" s="65">
        <f>H11</f>
        <v>6082827</v>
      </c>
      <c r="I10" s="65">
        <f>I11</f>
        <v>6048401</v>
      </c>
      <c r="J10" s="65">
        <f>J11</f>
        <v>6047405.1299999999</v>
      </c>
      <c r="K10" s="69">
        <f t="shared" ref="K10:K18" si="0">(J10*100)/G10</f>
        <v>132.14245933576231</v>
      </c>
      <c r="L10" s="69">
        <f t="shared" ref="L10:L18" si="1">(J10*100)/I10</f>
        <v>99.983534987180903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4576428.4700000007</v>
      </c>
      <c r="H11" s="65">
        <f>H12+H15</f>
        <v>6082827</v>
      </c>
      <c r="I11" s="65">
        <f>I12+I15</f>
        <v>6048401</v>
      </c>
      <c r="J11" s="65">
        <f>J12+J15</f>
        <v>6047405.1299999999</v>
      </c>
      <c r="K11" s="65">
        <f t="shared" si="0"/>
        <v>132.14245933576231</v>
      </c>
      <c r="L11" s="65">
        <f t="shared" si="1"/>
        <v>99.983534987180903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1921.96</v>
      </c>
      <c r="H12" s="65">
        <f t="shared" si="2"/>
        <v>2000</v>
      </c>
      <c r="I12" s="65">
        <f t="shared" si="2"/>
        <v>2000</v>
      </c>
      <c r="J12" s="65">
        <f t="shared" si="2"/>
        <v>2096.2399999999998</v>
      </c>
      <c r="K12" s="65">
        <f t="shared" si="0"/>
        <v>109.06782659368561</v>
      </c>
      <c r="L12" s="65">
        <f t="shared" si="1"/>
        <v>104.812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1921.96</v>
      </c>
      <c r="H13" s="65">
        <f t="shared" si="2"/>
        <v>2000</v>
      </c>
      <c r="I13" s="65">
        <f t="shared" si="2"/>
        <v>2000</v>
      </c>
      <c r="J13" s="65">
        <f t="shared" si="2"/>
        <v>2096.2399999999998</v>
      </c>
      <c r="K13" s="65">
        <f t="shared" si="0"/>
        <v>109.06782659368561</v>
      </c>
      <c r="L13" s="65">
        <f t="shared" si="1"/>
        <v>104.812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1921.96</v>
      </c>
      <c r="H14" s="66">
        <v>2000</v>
      </c>
      <c r="I14" s="66">
        <v>2000</v>
      </c>
      <c r="J14" s="66">
        <v>2096.2399999999998</v>
      </c>
      <c r="K14" s="66">
        <f t="shared" si="0"/>
        <v>109.06782659368561</v>
      </c>
      <c r="L14" s="66">
        <f t="shared" si="1"/>
        <v>104.812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4574506.5100000007</v>
      </c>
      <c r="H15" s="65">
        <f>H16</f>
        <v>6080827</v>
      </c>
      <c r="I15" s="65">
        <f>I16</f>
        <v>6046401</v>
      </c>
      <c r="J15" s="65">
        <f>J16</f>
        <v>6045308.8899999997</v>
      </c>
      <c r="K15" s="65">
        <f t="shared" si="0"/>
        <v>132.15215404732257</v>
      </c>
      <c r="L15" s="65">
        <f t="shared" si="1"/>
        <v>99.981937850301364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4574506.5100000007</v>
      </c>
      <c r="H16" s="65">
        <f>H17+H18</f>
        <v>6080827</v>
      </c>
      <c r="I16" s="65">
        <f>I17+I18</f>
        <v>6046401</v>
      </c>
      <c r="J16" s="65">
        <f>J17+J18</f>
        <v>6045308.8899999997</v>
      </c>
      <c r="K16" s="65">
        <f t="shared" si="0"/>
        <v>132.15215404732257</v>
      </c>
      <c r="L16" s="65">
        <f t="shared" si="1"/>
        <v>99.981937850301364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4525357.6500000004</v>
      </c>
      <c r="H17" s="66">
        <v>6046986</v>
      </c>
      <c r="I17" s="66">
        <v>6015170</v>
      </c>
      <c r="J17" s="66">
        <v>6014141.9699999997</v>
      </c>
      <c r="K17" s="66">
        <f t="shared" si="0"/>
        <v>132.89871066875784</v>
      </c>
      <c r="L17" s="66">
        <f t="shared" si="1"/>
        <v>99.982909377457332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49148.86</v>
      </c>
      <c r="H18" s="66">
        <v>33841</v>
      </c>
      <c r="I18" s="66">
        <v>31231</v>
      </c>
      <c r="J18" s="66">
        <v>31166.92</v>
      </c>
      <c r="K18" s="66">
        <f t="shared" si="0"/>
        <v>63.413312129721831</v>
      </c>
      <c r="L18" s="66">
        <f t="shared" si="1"/>
        <v>99.794819250104069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G24+G71</f>
        <v>4576239.8400000008</v>
      </c>
      <c r="H23" s="65">
        <f>H24+H71</f>
        <v>6082827</v>
      </c>
      <c r="I23" s="65">
        <f>I24+I71</f>
        <v>6048401</v>
      </c>
      <c r="J23" s="65">
        <f>J24+J71</f>
        <v>6047191.7599999988</v>
      </c>
      <c r="K23" s="70">
        <f t="shared" ref="K23:K54" si="3">(J23*100)/G23</f>
        <v>132.14324361111278</v>
      </c>
      <c r="L23" s="70">
        <f t="shared" ref="L23:L54" si="4">(J23*100)/I23</f>
        <v>99.980007277956588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G25+G34+G65</f>
        <v>4526015.9800000004</v>
      </c>
      <c r="H24" s="65">
        <f>H25+H34+H65</f>
        <v>6048986</v>
      </c>
      <c r="I24" s="65">
        <f>I25+I34+I65</f>
        <v>6017170</v>
      </c>
      <c r="J24" s="65">
        <f>J25+J34+J65</f>
        <v>6016024.8399999989</v>
      </c>
      <c r="K24" s="65">
        <f t="shared" si="3"/>
        <v>132.92098098160048</v>
      </c>
      <c r="L24" s="65">
        <f t="shared" si="4"/>
        <v>99.980968461918124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3546859.22</v>
      </c>
      <c r="H25" s="65">
        <f>H26+H29+H31</f>
        <v>4277989</v>
      </c>
      <c r="I25" s="65">
        <f>I26+I29+I31</f>
        <v>4216308</v>
      </c>
      <c r="J25" s="65">
        <f>J26+J29+J31</f>
        <v>4216275.5299999993</v>
      </c>
      <c r="K25" s="65">
        <f t="shared" si="3"/>
        <v>118.87349535119129</v>
      </c>
      <c r="L25" s="65">
        <f t="shared" si="4"/>
        <v>99.999229894969716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2989879.18</v>
      </c>
      <c r="H26" s="65">
        <f>H27+H28</f>
        <v>3597289</v>
      </c>
      <c r="I26" s="65">
        <f>I27+I28</f>
        <v>3544479</v>
      </c>
      <c r="J26" s="65">
        <f>J27+J28</f>
        <v>3544474.05</v>
      </c>
      <c r="K26" s="65">
        <f t="shared" si="3"/>
        <v>118.549072942807</v>
      </c>
      <c r="L26" s="65">
        <f t="shared" si="4"/>
        <v>99.999860346189095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2927971.47</v>
      </c>
      <c r="H27" s="66">
        <v>3551789</v>
      </c>
      <c r="I27" s="66">
        <v>3491909</v>
      </c>
      <c r="J27" s="66">
        <v>3491908.55</v>
      </c>
      <c r="K27" s="66">
        <f t="shared" si="3"/>
        <v>119.26033384471468</v>
      </c>
      <c r="L27" s="66">
        <f t="shared" si="4"/>
        <v>99.99998711306624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61907.71</v>
      </c>
      <c r="H28" s="66">
        <v>45500</v>
      </c>
      <c r="I28" s="66">
        <v>52570</v>
      </c>
      <c r="J28" s="66">
        <v>52565.5</v>
      </c>
      <c r="K28" s="66">
        <f t="shared" si="3"/>
        <v>84.909456350428727</v>
      </c>
      <c r="L28" s="66">
        <f t="shared" si="4"/>
        <v>99.99143998478219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82230.77</v>
      </c>
      <c r="H29" s="65">
        <f>H30</f>
        <v>84300</v>
      </c>
      <c r="I29" s="65">
        <f>I30</f>
        <v>82565</v>
      </c>
      <c r="J29" s="65">
        <f>J30</f>
        <v>82560.42</v>
      </c>
      <c r="K29" s="65">
        <f t="shared" si="3"/>
        <v>100.40088399999172</v>
      </c>
      <c r="L29" s="65">
        <f t="shared" si="4"/>
        <v>99.994452855326102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82230.77</v>
      </c>
      <c r="H30" s="66">
        <v>84300</v>
      </c>
      <c r="I30" s="66">
        <v>82565</v>
      </c>
      <c r="J30" s="66">
        <v>82560.42</v>
      </c>
      <c r="K30" s="66">
        <f t="shared" si="3"/>
        <v>100.40088399999172</v>
      </c>
      <c r="L30" s="66">
        <f t="shared" si="4"/>
        <v>99.994452855326102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G32+G33</f>
        <v>474749.27</v>
      </c>
      <c r="H31" s="65">
        <f>H32+H33</f>
        <v>596400</v>
      </c>
      <c r="I31" s="65">
        <f>I32+I33</f>
        <v>589264</v>
      </c>
      <c r="J31" s="65">
        <f>J32+J33</f>
        <v>589241.06000000006</v>
      </c>
      <c r="K31" s="65">
        <f t="shared" si="3"/>
        <v>124.11626457055952</v>
      </c>
      <c r="L31" s="65">
        <f t="shared" si="4"/>
        <v>99.9961070080643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0</v>
      </c>
      <c r="H32" s="66">
        <v>16900</v>
      </c>
      <c r="I32" s="66">
        <v>16900</v>
      </c>
      <c r="J32" s="66">
        <v>16900</v>
      </c>
      <c r="K32" s="66" t="e">
        <f t="shared" si="3"/>
        <v>#DIV/0!</v>
      </c>
      <c r="L32" s="66">
        <f t="shared" si="4"/>
        <v>100</v>
      </c>
    </row>
    <row r="33" spans="2:12" x14ac:dyDescent="0.25">
      <c r="B33" s="66"/>
      <c r="C33" s="66"/>
      <c r="D33" s="66"/>
      <c r="E33" s="66" t="s">
        <v>83</v>
      </c>
      <c r="F33" s="66" t="s">
        <v>84</v>
      </c>
      <c r="G33" s="66">
        <v>474749.27</v>
      </c>
      <c r="H33" s="66">
        <v>579500</v>
      </c>
      <c r="I33" s="66">
        <v>572364</v>
      </c>
      <c r="J33" s="66">
        <v>572341.06000000006</v>
      </c>
      <c r="K33" s="66">
        <f t="shared" si="3"/>
        <v>120.55649079776363</v>
      </c>
      <c r="L33" s="66">
        <f t="shared" si="4"/>
        <v>99.995992060996144</v>
      </c>
    </row>
    <row r="34" spans="2:12" x14ac:dyDescent="0.25">
      <c r="B34" s="65"/>
      <c r="C34" s="65" t="s">
        <v>85</v>
      </c>
      <c r="D34" s="65"/>
      <c r="E34" s="65"/>
      <c r="F34" s="65" t="s">
        <v>86</v>
      </c>
      <c r="G34" s="65">
        <f>G35+G40+G46+G56+G58</f>
        <v>976179.53</v>
      </c>
      <c r="H34" s="65">
        <f>H35+H40+H46+H56+H58</f>
        <v>1762280</v>
      </c>
      <c r="I34" s="65">
        <f>I35+I40+I46+I56+I58</f>
        <v>1792405</v>
      </c>
      <c r="J34" s="65">
        <f>J35+J40+J46+J56+J58</f>
        <v>1791331.3099999998</v>
      </c>
      <c r="K34" s="65">
        <f t="shared" si="3"/>
        <v>183.50428942102479</v>
      </c>
      <c r="L34" s="65">
        <f t="shared" si="4"/>
        <v>99.940097801557116</v>
      </c>
    </row>
    <row r="35" spans="2:12" x14ac:dyDescent="0.25">
      <c r="B35" s="65"/>
      <c r="C35" s="65"/>
      <c r="D35" s="65" t="s">
        <v>87</v>
      </c>
      <c r="E35" s="65"/>
      <c r="F35" s="65" t="s">
        <v>88</v>
      </c>
      <c r="G35" s="65">
        <f>G36+G37+G38+G39</f>
        <v>90210.499999999985</v>
      </c>
      <c r="H35" s="65">
        <f>H36+H37+H38+H39</f>
        <v>93691</v>
      </c>
      <c r="I35" s="65">
        <f>I36+I37+I38+I39</f>
        <v>98261</v>
      </c>
      <c r="J35" s="65">
        <f>J36+J37+J38+J39</f>
        <v>98078.409999999989</v>
      </c>
      <c r="K35" s="65">
        <f t="shared" si="3"/>
        <v>108.72172308101608</v>
      </c>
      <c r="L35" s="65">
        <f t="shared" si="4"/>
        <v>99.814178565249691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9533.9</v>
      </c>
      <c r="H36" s="66">
        <v>5000</v>
      </c>
      <c r="I36" s="66">
        <v>8700</v>
      </c>
      <c r="J36" s="66">
        <v>8641.9500000000007</v>
      </c>
      <c r="K36" s="66">
        <f t="shared" si="3"/>
        <v>90.644437218766726</v>
      </c>
      <c r="L36" s="66">
        <f t="shared" si="4"/>
        <v>99.33275862068966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79770.23</v>
      </c>
      <c r="H37" s="66">
        <v>86433</v>
      </c>
      <c r="I37" s="66">
        <v>86433</v>
      </c>
      <c r="J37" s="66">
        <v>86356.01</v>
      </c>
      <c r="K37" s="66">
        <f t="shared" si="3"/>
        <v>108.25593708329536</v>
      </c>
      <c r="L37" s="66">
        <f t="shared" si="4"/>
        <v>99.910925225319033</v>
      </c>
    </row>
    <row r="38" spans="2:12" x14ac:dyDescent="0.25">
      <c r="B38" s="66"/>
      <c r="C38" s="66"/>
      <c r="D38" s="66"/>
      <c r="E38" s="66" t="s">
        <v>93</v>
      </c>
      <c r="F38" s="66" t="s">
        <v>94</v>
      </c>
      <c r="G38" s="66">
        <v>547.5</v>
      </c>
      <c r="H38" s="66">
        <v>2046</v>
      </c>
      <c r="I38" s="66">
        <v>2916</v>
      </c>
      <c r="J38" s="66">
        <v>2906.08</v>
      </c>
      <c r="K38" s="66">
        <f t="shared" si="3"/>
        <v>530.79086757990865</v>
      </c>
      <c r="L38" s="66">
        <f t="shared" si="4"/>
        <v>99.659807956104245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358.87</v>
      </c>
      <c r="H39" s="66">
        <v>212</v>
      </c>
      <c r="I39" s="66">
        <v>212</v>
      </c>
      <c r="J39" s="66">
        <v>174.37</v>
      </c>
      <c r="K39" s="66">
        <f t="shared" si="3"/>
        <v>48.588625407529186</v>
      </c>
      <c r="L39" s="66">
        <f t="shared" si="4"/>
        <v>82.25</v>
      </c>
    </row>
    <row r="40" spans="2:12" x14ac:dyDescent="0.25">
      <c r="B40" s="65"/>
      <c r="C40" s="65"/>
      <c r="D40" s="65" t="s">
        <v>97</v>
      </c>
      <c r="E40" s="65"/>
      <c r="F40" s="65" t="s">
        <v>98</v>
      </c>
      <c r="G40" s="65">
        <f>G41+G42+G43+G44+G45</f>
        <v>64237.37999999999</v>
      </c>
      <c r="H40" s="65">
        <f>H41+H42+H43+H44+H45</f>
        <v>65037</v>
      </c>
      <c r="I40" s="65">
        <f>I41+I42+I43+I44+I45</f>
        <v>70467</v>
      </c>
      <c r="J40" s="65">
        <f>J41+J42+J43+J44+J45</f>
        <v>70959.040000000008</v>
      </c>
      <c r="K40" s="65">
        <f t="shared" si="3"/>
        <v>110.46378292514424</v>
      </c>
      <c r="L40" s="65">
        <f t="shared" si="4"/>
        <v>100.69825592121136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33100.46</v>
      </c>
      <c r="H41" s="66">
        <v>29590</v>
      </c>
      <c r="I41" s="66">
        <v>33690</v>
      </c>
      <c r="J41" s="66">
        <v>34568.400000000001</v>
      </c>
      <c r="K41" s="66">
        <f t="shared" si="3"/>
        <v>104.43480241664315</v>
      </c>
      <c r="L41" s="66">
        <f t="shared" si="4"/>
        <v>102.60730186999109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24332.74</v>
      </c>
      <c r="H42" s="66">
        <v>30275</v>
      </c>
      <c r="I42" s="66">
        <v>29575</v>
      </c>
      <c r="J42" s="66">
        <v>29525.09</v>
      </c>
      <c r="K42" s="66">
        <f t="shared" si="3"/>
        <v>121.33894497701451</v>
      </c>
      <c r="L42" s="66">
        <f t="shared" si="4"/>
        <v>99.831242603550294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2915.27</v>
      </c>
      <c r="H43" s="66">
        <v>2092</v>
      </c>
      <c r="I43" s="66">
        <v>2872</v>
      </c>
      <c r="J43" s="66">
        <v>2862.45</v>
      </c>
      <c r="K43" s="66">
        <f t="shared" si="3"/>
        <v>98.18816095936225</v>
      </c>
      <c r="L43" s="66">
        <f t="shared" si="4"/>
        <v>99.667479108635092</v>
      </c>
    </row>
    <row r="44" spans="2:12" x14ac:dyDescent="0.25">
      <c r="B44" s="66"/>
      <c r="C44" s="66"/>
      <c r="D44" s="66"/>
      <c r="E44" s="66" t="s">
        <v>105</v>
      </c>
      <c r="F44" s="66" t="s">
        <v>106</v>
      </c>
      <c r="G44" s="66">
        <v>3435.1</v>
      </c>
      <c r="H44" s="66">
        <v>2069</v>
      </c>
      <c r="I44" s="66">
        <v>3319</v>
      </c>
      <c r="J44" s="66">
        <v>3113.19</v>
      </c>
      <c r="K44" s="66">
        <f t="shared" si="3"/>
        <v>90.62880265494455</v>
      </c>
      <c r="L44" s="66">
        <f t="shared" si="4"/>
        <v>93.799035854172942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453.81</v>
      </c>
      <c r="H45" s="66">
        <v>1011</v>
      </c>
      <c r="I45" s="66">
        <v>1011</v>
      </c>
      <c r="J45" s="66">
        <v>889.91</v>
      </c>
      <c r="K45" s="66">
        <f t="shared" si="3"/>
        <v>196.09748573191425</v>
      </c>
      <c r="L45" s="66">
        <f t="shared" si="4"/>
        <v>88.022749752720074</v>
      </c>
    </row>
    <row r="46" spans="2:12" x14ac:dyDescent="0.25">
      <c r="B46" s="65"/>
      <c r="C46" s="65"/>
      <c r="D46" s="65" t="s">
        <v>109</v>
      </c>
      <c r="E46" s="65"/>
      <c r="F46" s="65" t="s">
        <v>110</v>
      </c>
      <c r="G46" s="65">
        <f>G47+G48+G49+G50+G51+G52+G53+G54+G55</f>
        <v>811801.92</v>
      </c>
      <c r="H46" s="65">
        <f>H47+H48+H49+H50+H51+H52+H53+H54+H55</f>
        <v>1588727</v>
      </c>
      <c r="I46" s="65">
        <f>I47+I48+I49+I50+I51+I52+I53+I54+I55</f>
        <v>1609597</v>
      </c>
      <c r="J46" s="65">
        <f>J47+J48+J49+J50+J51+J52+J53+J54+J55</f>
        <v>1608293.5</v>
      </c>
      <c r="K46" s="65">
        <f t="shared" si="3"/>
        <v>198.1140300826093</v>
      </c>
      <c r="L46" s="65">
        <f t="shared" si="4"/>
        <v>99.919016996179792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32130.07</v>
      </c>
      <c r="H47" s="66">
        <v>32000</v>
      </c>
      <c r="I47" s="66">
        <v>32700</v>
      </c>
      <c r="J47" s="66">
        <v>32632.22</v>
      </c>
      <c r="K47" s="66">
        <f t="shared" si="3"/>
        <v>101.56286618734413</v>
      </c>
      <c r="L47" s="66">
        <f t="shared" si="4"/>
        <v>99.792721712538224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10490.89</v>
      </c>
      <c r="H48" s="66">
        <v>9073</v>
      </c>
      <c r="I48" s="66">
        <v>15143</v>
      </c>
      <c r="J48" s="66">
        <v>14133.87</v>
      </c>
      <c r="K48" s="66">
        <f t="shared" si="3"/>
        <v>134.72517584304097</v>
      </c>
      <c r="L48" s="66">
        <f t="shared" si="4"/>
        <v>93.335996830218576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7150</v>
      </c>
      <c r="H49" s="66">
        <v>100</v>
      </c>
      <c r="I49" s="66">
        <v>585</v>
      </c>
      <c r="J49" s="66">
        <v>585</v>
      </c>
      <c r="K49" s="66">
        <f t="shared" si="3"/>
        <v>8.1818181818181817</v>
      </c>
      <c r="L49" s="66">
        <f t="shared" si="4"/>
        <v>100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207353.48</v>
      </c>
      <c r="H50" s="66">
        <v>205645</v>
      </c>
      <c r="I50" s="66">
        <v>206495</v>
      </c>
      <c r="J50" s="66">
        <v>206490.91</v>
      </c>
      <c r="K50" s="66">
        <f t="shared" si="3"/>
        <v>99.5840098753105</v>
      </c>
      <c r="L50" s="66">
        <f t="shared" si="4"/>
        <v>99.998019322501762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12268.42</v>
      </c>
      <c r="H51" s="66">
        <v>9191</v>
      </c>
      <c r="I51" s="66">
        <v>11541</v>
      </c>
      <c r="J51" s="66">
        <v>11503.3</v>
      </c>
      <c r="K51" s="66">
        <f t="shared" si="3"/>
        <v>93.763500108408422</v>
      </c>
      <c r="L51" s="66">
        <f t="shared" si="4"/>
        <v>99.67333853218959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566.59</v>
      </c>
      <c r="H52" s="66">
        <v>9265</v>
      </c>
      <c r="I52" s="66">
        <v>9865</v>
      </c>
      <c r="J52" s="66">
        <v>9767.94</v>
      </c>
      <c r="K52" s="66">
        <f t="shared" si="3"/>
        <v>1723.9873629961701</v>
      </c>
      <c r="L52" s="66">
        <f t="shared" si="4"/>
        <v>99.016117587430315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540748.53</v>
      </c>
      <c r="H53" s="66">
        <v>1321290</v>
      </c>
      <c r="I53" s="66">
        <v>1331160</v>
      </c>
      <c r="J53" s="66">
        <v>1331148.68</v>
      </c>
      <c r="K53" s="66">
        <f t="shared" si="3"/>
        <v>246.1677852365128</v>
      </c>
      <c r="L53" s="66">
        <f t="shared" si="4"/>
        <v>99.999149613870614</v>
      </c>
    </row>
    <row r="54" spans="2:12" x14ac:dyDescent="0.25">
      <c r="B54" s="66"/>
      <c r="C54" s="66"/>
      <c r="D54" s="66"/>
      <c r="E54" s="66" t="s">
        <v>125</v>
      </c>
      <c r="F54" s="66" t="s">
        <v>126</v>
      </c>
      <c r="G54" s="66">
        <v>133.56</v>
      </c>
      <c r="H54" s="66">
        <v>162</v>
      </c>
      <c r="I54" s="66">
        <v>162</v>
      </c>
      <c r="J54" s="66">
        <v>147.47999999999999</v>
      </c>
      <c r="K54" s="66">
        <f t="shared" si="3"/>
        <v>110.42228212039532</v>
      </c>
      <c r="L54" s="66">
        <f t="shared" si="4"/>
        <v>91.037037037037038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960.38</v>
      </c>
      <c r="H55" s="66">
        <v>2001</v>
      </c>
      <c r="I55" s="66">
        <v>1946</v>
      </c>
      <c r="J55" s="66">
        <v>1884.1</v>
      </c>
      <c r="K55" s="66">
        <f t="shared" ref="K55:K81" si="5">(J55*100)/G55</f>
        <v>196.1827609904413</v>
      </c>
      <c r="L55" s="66">
        <f t="shared" ref="L55:L81" si="6">(J55*100)/I55</f>
        <v>96.819116135662895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</f>
        <v>728.62</v>
      </c>
      <c r="H56" s="65">
        <f>H57</f>
        <v>1446</v>
      </c>
      <c r="I56" s="65">
        <f>I57</f>
        <v>1446</v>
      </c>
      <c r="J56" s="65">
        <f>J57</f>
        <v>1405.13</v>
      </c>
      <c r="K56" s="65">
        <f t="shared" si="5"/>
        <v>192.84812385056682</v>
      </c>
      <c r="L56" s="65">
        <f t="shared" si="6"/>
        <v>97.173582295988936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728.62</v>
      </c>
      <c r="H57" s="66">
        <v>1446</v>
      </c>
      <c r="I57" s="66">
        <v>1446</v>
      </c>
      <c r="J57" s="66">
        <v>1405.13</v>
      </c>
      <c r="K57" s="66">
        <f t="shared" si="5"/>
        <v>192.84812385056682</v>
      </c>
      <c r="L57" s="66">
        <f t="shared" si="6"/>
        <v>97.173582295988936</v>
      </c>
    </row>
    <row r="58" spans="2:12" x14ac:dyDescent="0.25">
      <c r="B58" s="65"/>
      <c r="C58" s="65"/>
      <c r="D58" s="65" t="s">
        <v>133</v>
      </c>
      <c r="E58" s="65"/>
      <c r="F58" s="65" t="s">
        <v>134</v>
      </c>
      <c r="G58" s="65">
        <f>G59+G60+G61+G62+G63+G64</f>
        <v>9201.1099999999988</v>
      </c>
      <c r="H58" s="65">
        <f>H59+H60+H61+H62+H63+H64</f>
        <v>13379</v>
      </c>
      <c r="I58" s="65">
        <f>I59+I60+I61+I62+I63+I64</f>
        <v>12634</v>
      </c>
      <c r="J58" s="65">
        <f>J59+J60+J61+J62+J63+J64</f>
        <v>12595.23</v>
      </c>
      <c r="K58" s="65">
        <f t="shared" si="5"/>
        <v>136.88815805919072</v>
      </c>
      <c r="L58" s="65">
        <f t="shared" si="6"/>
        <v>99.693129650150382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2239.73</v>
      </c>
      <c r="H59" s="66">
        <v>3046</v>
      </c>
      <c r="I59" s="66">
        <v>2886</v>
      </c>
      <c r="J59" s="66">
        <v>2879.94</v>
      </c>
      <c r="K59" s="66">
        <f t="shared" si="5"/>
        <v>128.58424899429841</v>
      </c>
      <c r="L59" s="66">
        <f t="shared" si="6"/>
        <v>99.79002079002079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1496.87</v>
      </c>
      <c r="H60" s="66">
        <v>2035</v>
      </c>
      <c r="I60" s="66">
        <v>1395</v>
      </c>
      <c r="J60" s="66">
        <v>1387.63</v>
      </c>
      <c r="K60" s="66">
        <f t="shared" si="5"/>
        <v>92.702105059223584</v>
      </c>
      <c r="L60" s="66">
        <f t="shared" si="6"/>
        <v>99.471684587813627</v>
      </c>
    </row>
    <row r="61" spans="2:12" x14ac:dyDescent="0.25">
      <c r="B61" s="66"/>
      <c r="C61" s="66"/>
      <c r="D61" s="66"/>
      <c r="E61" s="66" t="s">
        <v>139</v>
      </c>
      <c r="F61" s="66" t="s">
        <v>140</v>
      </c>
      <c r="G61" s="66">
        <v>0</v>
      </c>
      <c r="H61" s="66">
        <v>102</v>
      </c>
      <c r="I61" s="66">
        <v>2</v>
      </c>
      <c r="J61" s="66">
        <v>0</v>
      </c>
      <c r="K61" s="66" t="e">
        <f t="shared" si="5"/>
        <v>#DIV/0!</v>
      </c>
      <c r="L61" s="66">
        <f t="shared" si="6"/>
        <v>0</v>
      </c>
    </row>
    <row r="62" spans="2:12" x14ac:dyDescent="0.25">
      <c r="B62" s="66"/>
      <c r="C62" s="66"/>
      <c r="D62" s="66"/>
      <c r="E62" s="66" t="s">
        <v>141</v>
      </c>
      <c r="F62" s="66" t="s">
        <v>142</v>
      </c>
      <c r="G62" s="66">
        <v>3657.98</v>
      </c>
      <c r="H62" s="66">
        <v>4400</v>
      </c>
      <c r="I62" s="66">
        <v>4400</v>
      </c>
      <c r="J62" s="66">
        <v>4380.58</v>
      </c>
      <c r="K62" s="66">
        <f t="shared" si="5"/>
        <v>119.75407191947468</v>
      </c>
      <c r="L62" s="66">
        <f t="shared" si="6"/>
        <v>99.558636363636367</v>
      </c>
    </row>
    <row r="63" spans="2:12" x14ac:dyDescent="0.25">
      <c r="B63" s="66"/>
      <c r="C63" s="66"/>
      <c r="D63" s="66"/>
      <c r="E63" s="66" t="s">
        <v>143</v>
      </c>
      <c r="F63" s="66" t="s">
        <v>144</v>
      </c>
      <c r="G63" s="66">
        <v>456.23</v>
      </c>
      <c r="H63" s="66">
        <v>2615</v>
      </c>
      <c r="I63" s="66">
        <v>2370</v>
      </c>
      <c r="J63" s="66">
        <v>2368.13</v>
      </c>
      <c r="K63" s="66">
        <f t="shared" si="5"/>
        <v>519.06494531267117</v>
      </c>
      <c r="L63" s="66">
        <f t="shared" si="6"/>
        <v>99.921097046413507</v>
      </c>
    </row>
    <row r="64" spans="2:12" x14ac:dyDescent="0.25">
      <c r="B64" s="66"/>
      <c r="C64" s="66"/>
      <c r="D64" s="66"/>
      <c r="E64" s="66" t="s">
        <v>145</v>
      </c>
      <c r="F64" s="66" t="s">
        <v>134</v>
      </c>
      <c r="G64" s="66">
        <v>1350.3</v>
      </c>
      <c r="H64" s="66">
        <v>1181</v>
      </c>
      <c r="I64" s="66">
        <v>1581</v>
      </c>
      <c r="J64" s="66">
        <v>1578.95</v>
      </c>
      <c r="K64" s="66">
        <f t="shared" si="5"/>
        <v>116.93327408723988</v>
      </c>
      <c r="L64" s="66">
        <f t="shared" si="6"/>
        <v>99.870335230866544</v>
      </c>
    </row>
    <row r="65" spans="2:12" x14ac:dyDescent="0.25">
      <c r="B65" s="65"/>
      <c r="C65" s="65" t="s">
        <v>146</v>
      </c>
      <c r="D65" s="65"/>
      <c r="E65" s="65"/>
      <c r="F65" s="65" t="s">
        <v>147</v>
      </c>
      <c r="G65" s="65">
        <f>G66+G68</f>
        <v>2977.23</v>
      </c>
      <c r="H65" s="65">
        <f>H66+H68</f>
        <v>8717</v>
      </c>
      <c r="I65" s="65">
        <f>I66+I68</f>
        <v>8457</v>
      </c>
      <c r="J65" s="65">
        <f>J66+J68</f>
        <v>8418</v>
      </c>
      <c r="K65" s="65">
        <f t="shared" si="5"/>
        <v>282.74604246228876</v>
      </c>
      <c r="L65" s="65">
        <f t="shared" si="6"/>
        <v>99.538843561546642</v>
      </c>
    </row>
    <row r="66" spans="2:12" x14ac:dyDescent="0.25">
      <c r="B66" s="65"/>
      <c r="C66" s="65"/>
      <c r="D66" s="65" t="s">
        <v>148</v>
      </c>
      <c r="E66" s="65"/>
      <c r="F66" s="65" t="s">
        <v>149</v>
      </c>
      <c r="G66" s="65">
        <f>G67</f>
        <v>1075.9000000000001</v>
      </c>
      <c r="H66" s="65">
        <f>H67</f>
        <v>1600</v>
      </c>
      <c r="I66" s="65">
        <f>I67</f>
        <v>1575</v>
      </c>
      <c r="J66" s="65">
        <f>J67</f>
        <v>1564.35</v>
      </c>
      <c r="K66" s="65">
        <f t="shared" si="5"/>
        <v>145.39920066920718</v>
      </c>
      <c r="L66" s="65">
        <f t="shared" si="6"/>
        <v>99.32380952380953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1075.9000000000001</v>
      </c>
      <c r="H67" s="66">
        <v>1600</v>
      </c>
      <c r="I67" s="66">
        <v>1575</v>
      </c>
      <c r="J67" s="66">
        <v>1564.35</v>
      </c>
      <c r="K67" s="66">
        <f t="shared" si="5"/>
        <v>145.39920066920718</v>
      </c>
      <c r="L67" s="66">
        <f t="shared" si="6"/>
        <v>99.32380952380953</v>
      </c>
    </row>
    <row r="68" spans="2:12" x14ac:dyDescent="0.25">
      <c r="B68" s="65"/>
      <c r="C68" s="65"/>
      <c r="D68" s="65" t="s">
        <v>152</v>
      </c>
      <c r="E68" s="65"/>
      <c r="F68" s="65" t="s">
        <v>153</v>
      </c>
      <c r="G68" s="65">
        <f>G69+G70</f>
        <v>1901.33</v>
      </c>
      <c r="H68" s="65">
        <f>H69+H70</f>
        <v>7117</v>
      </c>
      <c r="I68" s="65">
        <f>I69+I70</f>
        <v>6882</v>
      </c>
      <c r="J68" s="65">
        <f>J69+J70</f>
        <v>6853.65</v>
      </c>
      <c r="K68" s="65">
        <f t="shared" si="5"/>
        <v>360.46609478628119</v>
      </c>
      <c r="L68" s="65">
        <f t="shared" si="6"/>
        <v>99.588055797733219</v>
      </c>
    </row>
    <row r="69" spans="2:12" x14ac:dyDescent="0.25">
      <c r="B69" s="66"/>
      <c r="C69" s="66"/>
      <c r="D69" s="66"/>
      <c r="E69" s="66" t="s">
        <v>154</v>
      </c>
      <c r="F69" s="66" t="s">
        <v>155</v>
      </c>
      <c r="G69" s="66">
        <v>796.8</v>
      </c>
      <c r="H69" s="66">
        <v>1117</v>
      </c>
      <c r="I69" s="66">
        <v>882</v>
      </c>
      <c r="J69" s="66">
        <v>853.65</v>
      </c>
      <c r="K69" s="66">
        <f t="shared" si="5"/>
        <v>107.13478915662651</v>
      </c>
      <c r="L69" s="66">
        <f t="shared" si="6"/>
        <v>96.785714285714292</v>
      </c>
    </row>
    <row r="70" spans="2:12" x14ac:dyDescent="0.25">
      <c r="B70" s="66"/>
      <c r="C70" s="66"/>
      <c r="D70" s="66"/>
      <c r="E70" s="66" t="s">
        <v>156</v>
      </c>
      <c r="F70" s="66" t="s">
        <v>157</v>
      </c>
      <c r="G70" s="66">
        <v>1104.53</v>
      </c>
      <c r="H70" s="66">
        <v>6000</v>
      </c>
      <c r="I70" s="66">
        <v>6000</v>
      </c>
      <c r="J70" s="66">
        <v>6000</v>
      </c>
      <c r="K70" s="66">
        <f t="shared" si="5"/>
        <v>543.21747711696378</v>
      </c>
      <c r="L70" s="66">
        <f t="shared" si="6"/>
        <v>100</v>
      </c>
    </row>
    <row r="71" spans="2:12" x14ac:dyDescent="0.25">
      <c r="B71" s="65" t="s">
        <v>158</v>
      </c>
      <c r="C71" s="65"/>
      <c r="D71" s="65"/>
      <c r="E71" s="65"/>
      <c r="F71" s="65" t="s">
        <v>159</v>
      </c>
      <c r="G71" s="65">
        <f>G72+G79</f>
        <v>50223.86</v>
      </c>
      <c r="H71" s="65">
        <f>H72+H79</f>
        <v>33841</v>
      </c>
      <c r="I71" s="65">
        <f>I72+I79</f>
        <v>31231</v>
      </c>
      <c r="J71" s="65">
        <f>J72+J79</f>
        <v>31166.92</v>
      </c>
      <c r="K71" s="65">
        <f t="shared" si="5"/>
        <v>62.056002863977398</v>
      </c>
      <c r="L71" s="65">
        <f t="shared" si="6"/>
        <v>99.794819250104069</v>
      </c>
    </row>
    <row r="72" spans="2:12" x14ac:dyDescent="0.25">
      <c r="B72" s="65"/>
      <c r="C72" s="65" t="s">
        <v>160</v>
      </c>
      <c r="D72" s="65"/>
      <c r="E72" s="65"/>
      <c r="F72" s="65" t="s">
        <v>161</v>
      </c>
      <c r="G72" s="65">
        <f>G73+G77</f>
        <v>25288.23</v>
      </c>
      <c r="H72" s="65">
        <f>H73+H77</f>
        <v>25791</v>
      </c>
      <c r="I72" s="65">
        <f>I73+I77</f>
        <v>23181</v>
      </c>
      <c r="J72" s="65">
        <f>J73+J77</f>
        <v>23116.92</v>
      </c>
      <c r="K72" s="65">
        <f t="shared" si="5"/>
        <v>91.413752563939823</v>
      </c>
      <c r="L72" s="65">
        <f t="shared" si="6"/>
        <v>99.723566714119329</v>
      </c>
    </row>
    <row r="73" spans="2:12" x14ac:dyDescent="0.25">
      <c r="B73" s="65"/>
      <c r="C73" s="65"/>
      <c r="D73" s="65" t="s">
        <v>162</v>
      </c>
      <c r="E73" s="65"/>
      <c r="F73" s="65" t="s">
        <v>163</v>
      </c>
      <c r="G73" s="65">
        <f>G74+G75+G76</f>
        <v>12424.33</v>
      </c>
      <c r="H73" s="65">
        <f>H74+H75+H76</f>
        <v>9726</v>
      </c>
      <c r="I73" s="65">
        <f>I74+I75+I76</f>
        <v>7086</v>
      </c>
      <c r="J73" s="65">
        <f>J74+J75+J76</f>
        <v>7015.11</v>
      </c>
      <c r="K73" s="65">
        <f t="shared" si="5"/>
        <v>56.462682494750219</v>
      </c>
      <c r="L73" s="65">
        <f t="shared" si="6"/>
        <v>98.999576629974598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9299.08</v>
      </c>
      <c r="H74" s="66">
        <v>3122</v>
      </c>
      <c r="I74" s="66">
        <v>5842</v>
      </c>
      <c r="J74" s="66">
        <v>5815.11</v>
      </c>
      <c r="K74" s="66">
        <f t="shared" si="5"/>
        <v>62.534250700069258</v>
      </c>
      <c r="L74" s="66">
        <f t="shared" si="6"/>
        <v>99.539712427250947</v>
      </c>
    </row>
    <row r="75" spans="2:12" x14ac:dyDescent="0.25">
      <c r="B75" s="66"/>
      <c r="C75" s="66"/>
      <c r="D75" s="66"/>
      <c r="E75" s="66" t="s">
        <v>166</v>
      </c>
      <c r="F75" s="66" t="s">
        <v>167</v>
      </c>
      <c r="G75" s="66">
        <v>1043.42</v>
      </c>
      <c r="H75" s="66">
        <v>3302</v>
      </c>
      <c r="I75" s="66">
        <v>42</v>
      </c>
      <c r="J75" s="66">
        <v>0</v>
      </c>
      <c r="K75" s="66">
        <f t="shared" si="5"/>
        <v>0</v>
      </c>
      <c r="L75" s="66">
        <f t="shared" si="6"/>
        <v>0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2081.83</v>
      </c>
      <c r="H76" s="66">
        <v>3302</v>
      </c>
      <c r="I76" s="66">
        <v>1202</v>
      </c>
      <c r="J76" s="66">
        <v>1200</v>
      </c>
      <c r="K76" s="66">
        <f t="shared" si="5"/>
        <v>57.641594174356214</v>
      </c>
      <c r="L76" s="66">
        <f t="shared" si="6"/>
        <v>99.833610648918466</v>
      </c>
    </row>
    <row r="77" spans="2:12" x14ac:dyDescent="0.25">
      <c r="B77" s="65"/>
      <c r="C77" s="65"/>
      <c r="D77" s="65" t="s">
        <v>170</v>
      </c>
      <c r="E77" s="65"/>
      <c r="F77" s="65" t="s">
        <v>171</v>
      </c>
      <c r="G77" s="65">
        <f>G78</f>
        <v>12863.9</v>
      </c>
      <c r="H77" s="65">
        <f>H78</f>
        <v>16065</v>
      </c>
      <c r="I77" s="65">
        <f>I78</f>
        <v>16095</v>
      </c>
      <c r="J77" s="65">
        <f>J78</f>
        <v>16101.81</v>
      </c>
      <c r="K77" s="65">
        <f t="shared" si="5"/>
        <v>125.170515939956</v>
      </c>
      <c r="L77" s="65">
        <f t="shared" si="6"/>
        <v>100.04231127679404</v>
      </c>
    </row>
    <row r="78" spans="2:12" x14ac:dyDescent="0.25">
      <c r="B78" s="66"/>
      <c r="C78" s="66"/>
      <c r="D78" s="66"/>
      <c r="E78" s="66" t="s">
        <v>172</v>
      </c>
      <c r="F78" s="66" t="s">
        <v>173</v>
      </c>
      <c r="G78" s="66">
        <v>12863.9</v>
      </c>
      <c r="H78" s="66">
        <v>16065</v>
      </c>
      <c r="I78" s="66">
        <v>16095</v>
      </c>
      <c r="J78" s="66">
        <v>16101.81</v>
      </c>
      <c r="K78" s="66">
        <f t="shared" si="5"/>
        <v>125.170515939956</v>
      </c>
      <c r="L78" s="66">
        <f t="shared" si="6"/>
        <v>100.04231127679404</v>
      </c>
    </row>
    <row r="79" spans="2:12" x14ac:dyDescent="0.25">
      <c r="B79" s="65"/>
      <c r="C79" s="65" t="s">
        <v>174</v>
      </c>
      <c r="D79" s="65"/>
      <c r="E79" s="65"/>
      <c r="F79" s="65" t="s">
        <v>175</v>
      </c>
      <c r="G79" s="65">
        <f t="shared" ref="G79:J80" si="7">G80</f>
        <v>24935.63</v>
      </c>
      <c r="H79" s="65">
        <f t="shared" si="7"/>
        <v>8050</v>
      </c>
      <c r="I79" s="65">
        <f t="shared" si="7"/>
        <v>8050</v>
      </c>
      <c r="J79" s="65">
        <f t="shared" si="7"/>
        <v>8050</v>
      </c>
      <c r="K79" s="65">
        <f t="shared" si="5"/>
        <v>32.283122584029357</v>
      </c>
      <c r="L79" s="65">
        <f t="shared" si="6"/>
        <v>100</v>
      </c>
    </row>
    <row r="80" spans="2:12" x14ac:dyDescent="0.25">
      <c r="B80" s="65"/>
      <c r="C80" s="65"/>
      <c r="D80" s="65" t="s">
        <v>176</v>
      </c>
      <c r="E80" s="65"/>
      <c r="F80" s="65" t="s">
        <v>177</v>
      </c>
      <c r="G80" s="65">
        <f t="shared" si="7"/>
        <v>24935.63</v>
      </c>
      <c r="H80" s="65">
        <f t="shared" si="7"/>
        <v>8050</v>
      </c>
      <c r="I80" s="65">
        <f t="shared" si="7"/>
        <v>8050</v>
      </c>
      <c r="J80" s="65">
        <f t="shared" si="7"/>
        <v>8050</v>
      </c>
      <c r="K80" s="65">
        <f t="shared" si="5"/>
        <v>32.283122584029357</v>
      </c>
      <c r="L80" s="65">
        <f t="shared" si="6"/>
        <v>100</v>
      </c>
    </row>
    <row r="81" spans="2:12" x14ac:dyDescent="0.25">
      <c r="B81" s="66"/>
      <c r="C81" s="66"/>
      <c r="D81" s="66"/>
      <c r="E81" s="66" t="s">
        <v>178</v>
      </c>
      <c r="F81" s="66" t="s">
        <v>177</v>
      </c>
      <c r="G81" s="66">
        <v>24935.63</v>
      </c>
      <c r="H81" s="66">
        <v>8050</v>
      </c>
      <c r="I81" s="66">
        <v>8050</v>
      </c>
      <c r="J81" s="66">
        <v>8050</v>
      </c>
      <c r="K81" s="66">
        <f t="shared" si="5"/>
        <v>32.283122584029357</v>
      </c>
      <c r="L81" s="66">
        <f t="shared" si="6"/>
        <v>100</v>
      </c>
    </row>
    <row r="82" spans="2:12" x14ac:dyDescent="0.25">
      <c r="B82" s="65"/>
      <c r="C82" s="66"/>
      <c r="D82" s="67"/>
      <c r="E82" s="68"/>
      <c r="F82" s="8"/>
      <c r="G82" s="65"/>
      <c r="H82" s="65"/>
      <c r="I82" s="65"/>
      <c r="J82" s="65"/>
      <c r="K82" s="70"/>
      <c r="L82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11" t="s">
        <v>16</v>
      </c>
      <c r="C2" s="111"/>
      <c r="D2" s="111"/>
      <c r="E2" s="111"/>
      <c r="F2" s="111"/>
      <c r="G2" s="111"/>
      <c r="H2" s="111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4576428.47</v>
      </c>
      <c r="D6" s="71">
        <f>D7+D9</f>
        <v>6082827</v>
      </c>
      <c r="E6" s="71">
        <f>E7+E9</f>
        <v>6048401</v>
      </c>
      <c r="F6" s="71">
        <f>F7+F9</f>
        <v>6047405.1299999999</v>
      </c>
      <c r="G6" s="72">
        <f t="shared" ref="G6:G15" si="0">(F6*100)/C6</f>
        <v>132.14245933576234</v>
      </c>
      <c r="H6" s="72">
        <f t="shared" ref="H6:H15" si="1">(F6*100)/E6</f>
        <v>99.983534987180903</v>
      </c>
    </row>
    <row r="7" spans="1:8" x14ac:dyDescent="0.25">
      <c r="A7"/>
      <c r="B7" s="8" t="s">
        <v>179</v>
      </c>
      <c r="C7" s="71">
        <f>C8</f>
        <v>4574506.51</v>
      </c>
      <c r="D7" s="71">
        <f>D8</f>
        <v>6080827</v>
      </c>
      <c r="E7" s="71">
        <f>E8</f>
        <v>6046401</v>
      </c>
      <c r="F7" s="71">
        <f>F8</f>
        <v>6045308.8899999997</v>
      </c>
      <c r="G7" s="72">
        <f t="shared" si="0"/>
        <v>132.1521540473226</v>
      </c>
      <c r="H7" s="72">
        <f t="shared" si="1"/>
        <v>99.981937850301364</v>
      </c>
    </row>
    <row r="8" spans="1:8" x14ac:dyDescent="0.25">
      <c r="A8"/>
      <c r="B8" s="16" t="s">
        <v>180</v>
      </c>
      <c r="C8" s="73">
        <v>4574506.51</v>
      </c>
      <c r="D8" s="73">
        <v>6080827</v>
      </c>
      <c r="E8" s="73">
        <v>6046401</v>
      </c>
      <c r="F8" s="74">
        <v>6045308.8899999997</v>
      </c>
      <c r="G8" s="70">
        <f t="shared" si="0"/>
        <v>132.1521540473226</v>
      </c>
      <c r="H8" s="70">
        <f t="shared" si="1"/>
        <v>99.981937850301364</v>
      </c>
    </row>
    <row r="9" spans="1:8" x14ac:dyDescent="0.25">
      <c r="A9"/>
      <c r="B9" s="8" t="s">
        <v>181</v>
      </c>
      <c r="C9" s="71">
        <f>C10</f>
        <v>1921.96</v>
      </c>
      <c r="D9" s="71">
        <f>D10</f>
        <v>2000</v>
      </c>
      <c r="E9" s="71">
        <f>E10</f>
        <v>2000</v>
      </c>
      <c r="F9" s="71">
        <f>F10</f>
        <v>2096.2399999999998</v>
      </c>
      <c r="G9" s="72">
        <f t="shared" si="0"/>
        <v>109.06782659368561</v>
      </c>
      <c r="H9" s="72">
        <f t="shared" si="1"/>
        <v>104.812</v>
      </c>
    </row>
    <row r="10" spans="1:8" x14ac:dyDescent="0.25">
      <c r="A10"/>
      <c r="B10" s="16" t="s">
        <v>182</v>
      </c>
      <c r="C10" s="73">
        <v>1921.96</v>
      </c>
      <c r="D10" s="73">
        <v>2000</v>
      </c>
      <c r="E10" s="73">
        <v>2000</v>
      </c>
      <c r="F10" s="74">
        <v>2096.2399999999998</v>
      </c>
      <c r="G10" s="70">
        <f t="shared" si="0"/>
        <v>109.06782659368561</v>
      </c>
      <c r="H10" s="70">
        <f t="shared" si="1"/>
        <v>104.812</v>
      </c>
    </row>
    <row r="11" spans="1:8" x14ac:dyDescent="0.25">
      <c r="B11" s="8" t="s">
        <v>32</v>
      </c>
      <c r="C11" s="75">
        <f>C12+C14</f>
        <v>4576239.84</v>
      </c>
      <c r="D11" s="75">
        <f>D12+D14</f>
        <v>6082827</v>
      </c>
      <c r="E11" s="75">
        <f>E12+E14</f>
        <v>6048401</v>
      </c>
      <c r="F11" s="75">
        <f>F12+F14</f>
        <v>6047191.7599999998</v>
      </c>
      <c r="G11" s="72">
        <f t="shared" si="0"/>
        <v>132.14324361111284</v>
      </c>
      <c r="H11" s="72">
        <f t="shared" si="1"/>
        <v>99.980007277956602</v>
      </c>
    </row>
    <row r="12" spans="1:8" x14ac:dyDescent="0.25">
      <c r="A12"/>
      <c r="B12" s="8" t="s">
        <v>179</v>
      </c>
      <c r="C12" s="75">
        <f>C13</f>
        <v>4574506.51</v>
      </c>
      <c r="D12" s="75">
        <f>D13</f>
        <v>6080827</v>
      </c>
      <c r="E12" s="75">
        <f>E13</f>
        <v>6046401</v>
      </c>
      <c r="F12" s="75">
        <f>F13</f>
        <v>6045308.8899999997</v>
      </c>
      <c r="G12" s="72">
        <f t="shared" si="0"/>
        <v>132.1521540473226</v>
      </c>
      <c r="H12" s="72">
        <f t="shared" si="1"/>
        <v>99.981937850301364</v>
      </c>
    </row>
    <row r="13" spans="1:8" x14ac:dyDescent="0.25">
      <c r="A13"/>
      <c r="B13" s="16" t="s">
        <v>180</v>
      </c>
      <c r="C13" s="73">
        <v>4574506.51</v>
      </c>
      <c r="D13" s="73">
        <v>6080827</v>
      </c>
      <c r="E13" s="76">
        <v>6046401</v>
      </c>
      <c r="F13" s="74">
        <v>6045308.8899999997</v>
      </c>
      <c r="G13" s="70">
        <f t="shared" si="0"/>
        <v>132.1521540473226</v>
      </c>
      <c r="H13" s="70">
        <f t="shared" si="1"/>
        <v>99.981937850301364</v>
      </c>
    </row>
    <row r="14" spans="1:8" x14ac:dyDescent="0.25">
      <c r="A14"/>
      <c r="B14" s="8" t="s">
        <v>181</v>
      </c>
      <c r="C14" s="75">
        <f>C15</f>
        <v>1733.33</v>
      </c>
      <c r="D14" s="75">
        <f>D15</f>
        <v>2000</v>
      </c>
      <c r="E14" s="75">
        <f>E15</f>
        <v>2000</v>
      </c>
      <c r="F14" s="75">
        <f>F15</f>
        <v>1882.87</v>
      </c>
      <c r="G14" s="72">
        <f t="shared" si="0"/>
        <v>108.62732428331593</v>
      </c>
      <c r="H14" s="72">
        <f t="shared" si="1"/>
        <v>94.143500000000003</v>
      </c>
    </row>
    <row r="15" spans="1:8" x14ac:dyDescent="0.25">
      <c r="A15"/>
      <c r="B15" s="16" t="s">
        <v>182</v>
      </c>
      <c r="C15" s="73">
        <v>1733.33</v>
      </c>
      <c r="D15" s="73">
        <v>2000</v>
      </c>
      <c r="E15" s="76">
        <v>2000</v>
      </c>
      <c r="F15" s="74">
        <v>1882.87</v>
      </c>
      <c r="G15" s="70">
        <f t="shared" si="0"/>
        <v>108.62732428331593</v>
      </c>
      <c r="H15" s="70">
        <f t="shared" si="1"/>
        <v>94.143500000000003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17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4576239.84</v>
      </c>
      <c r="D6" s="75">
        <f t="shared" si="0"/>
        <v>6082827</v>
      </c>
      <c r="E6" s="75">
        <f t="shared" si="0"/>
        <v>6048401</v>
      </c>
      <c r="F6" s="75">
        <f t="shared" si="0"/>
        <v>6047191.7599999998</v>
      </c>
      <c r="G6" s="70">
        <f>(F6*100)/C6</f>
        <v>132.14324361111284</v>
      </c>
      <c r="H6" s="70">
        <f>(F6*100)/E6</f>
        <v>99.980007277956602</v>
      </c>
    </row>
    <row r="7" spans="2:8" x14ac:dyDescent="0.25">
      <c r="B7" s="8" t="s">
        <v>183</v>
      </c>
      <c r="C7" s="75">
        <f t="shared" si="0"/>
        <v>4576239.84</v>
      </c>
      <c r="D7" s="75">
        <f t="shared" si="0"/>
        <v>6082827</v>
      </c>
      <c r="E7" s="75">
        <f t="shared" si="0"/>
        <v>6048401</v>
      </c>
      <c r="F7" s="75">
        <f t="shared" si="0"/>
        <v>6047191.7599999998</v>
      </c>
      <c r="G7" s="70">
        <f>(F7*100)/C7</f>
        <v>132.14324361111284</v>
      </c>
      <c r="H7" s="70">
        <f>(F7*100)/E7</f>
        <v>99.980007277956602</v>
      </c>
    </row>
    <row r="8" spans="2:8" x14ac:dyDescent="0.25">
      <c r="B8" s="11" t="s">
        <v>184</v>
      </c>
      <c r="C8" s="73">
        <v>4576239.84</v>
      </c>
      <c r="D8" s="73">
        <v>6082827</v>
      </c>
      <c r="E8" s="73">
        <v>6048401</v>
      </c>
      <c r="F8" s="74">
        <v>6047191.7599999998</v>
      </c>
      <c r="G8" s="70">
        <f>(F8*100)/C8</f>
        <v>132.14324361111284</v>
      </c>
      <c r="H8" s="70">
        <f>(F8*100)/E8</f>
        <v>99.980007277956602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11" t="s">
        <v>4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11" t="s">
        <v>25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2:12" ht="15.75" customHeight="1" x14ac:dyDescent="0.25">
      <c r="B5" s="111" t="s">
        <v>18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11" t="s">
        <v>19</v>
      </c>
      <c r="C2" s="111"/>
      <c r="D2" s="111"/>
      <c r="E2" s="111"/>
      <c r="F2" s="111"/>
      <c r="G2" s="111"/>
      <c r="H2" s="111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5"/>
  <sheetViews>
    <sheetView tabSelected="1" topLeftCell="A70" zoomScaleNormal="100" workbookViewId="0">
      <selection activeCell="K83" sqref="K83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185</v>
      </c>
      <c r="C1" s="39"/>
    </row>
    <row r="2" spans="1:6" ht="15" customHeight="1" x14ac:dyDescent="0.2">
      <c r="A2" s="41" t="s">
        <v>34</v>
      </c>
      <c r="B2" s="42" t="s">
        <v>186</v>
      </c>
      <c r="C2" s="39"/>
    </row>
    <row r="3" spans="1:6" s="39" customFormat="1" ht="43.5" customHeight="1" x14ac:dyDescent="0.2">
      <c r="A3" s="43" t="s">
        <v>35</v>
      </c>
      <c r="B3" s="37" t="s">
        <v>187</v>
      </c>
    </row>
    <row r="4" spans="1:6" s="39" customFormat="1" x14ac:dyDescent="0.2">
      <c r="A4" s="43" t="s">
        <v>36</v>
      </c>
      <c r="B4" s="44" t="s">
        <v>188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189</v>
      </c>
      <c r="B7" s="46"/>
      <c r="C7" s="77">
        <f>C11+C58</f>
        <v>6080827</v>
      </c>
      <c r="D7" s="77">
        <f>D11+D58</f>
        <v>6046401</v>
      </c>
      <c r="E7" s="77">
        <f>E11+E58</f>
        <v>6045308.8899999987</v>
      </c>
      <c r="F7" s="77">
        <f>(E7*100)/D7</f>
        <v>99.981937850301335</v>
      </c>
    </row>
    <row r="8" spans="1:6" x14ac:dyDescent="0.2">
      <c r="A8" s="47" t="s">
        <v>68</v>
      </c>
      <c r="B8" s="46"/>
      <c r="C8" s="77">
        <f>C75+C81</f>
        <v>2000</v>
      </c>
      <c r="D8" s="77">
        <f>D75+D81</f>
        <v>2000</v>
      </c>
      <c r="E8" s="77">
        <f>E75+E81</f>
        <v>1882.87</v>
      </c>
      <c r="F8" s="77">
        <f>(E8*100)/D8</f>
        <v>94.143500000000003</v>
      </c>
    </row>
    <row r="9" spans="1:6" s="57" customFormat="1" x14ac:dyDescent="0.2"/>
    <row r="10" spans="1:6" ht="38.25" x14ac:dyDescent="0.2">
      <c r="A10" s="47" t="s">
        <v>190</v>
      </c>
      <c r="B10" s="47" t="s">
        <v>191</v>
      </c>
      <c r="C10" s="47" t="s">
        <v>43</v>
      </c>
      <c r="D10" s="47" t="s">
        <v>192</v>
      </c>
      <c r="E10" s="47" t="s">
        <v>193</v>
      </c>
      <c r="F10" s="47" t="s">
        <v>194</v>
      </c>
    </row>
    <row r="11" spans="1:6" x14ac:dyDescent="0.2">
      <c r="A11" s="49" t="s">
        <v>66</v>
      </c>
      <c r="B11" s="50" t="s">
        <v>67</v>
      </c>
      <c r="C11" s="80">
        <f>C12+C21+C52</f>
        <v>6046986</v>
      </c>
      <c r="D11" s="80">
        <f>D12+D21+D52</f>
        <v>6015170</v>
      </c>
      <c r="E11" s="80">
        <f>E12+E21+E52</f>
        <v>6014141.9699999988</v>
      </c>
      <c r="F11" s="81">
        <f>(E11*100)/D11</f>
        <v>99.982909377457332</v>
      </c>
    </row>
    <row r="12" spans="1:6" x14ac:dyDescent="0.2">
      <c r="A12" s="51" t="s">
        <v>68</v>
      </c>
      <c r="B12" s="52" t="s">
        <v>69</v>
      </c>
      <c r="C12" s="82">
        <f>C13+C16+C18</f>
        <v>4277989</v>
      </c>
      <c r="D12" s="82">
        <f>D13+D16+D18</f>
        <v>4216308</v>
      </c>
      <c r="E12" s="82">
        <f>E13+E16+E18</f>
        <v>4216275.5299999993</v>
      </c>
      <c r="F12" s="81">
        <f>(E12*100)/D12</f>
        <v>99.999229894969716</v>
      </c>
    </row>
    <row r="13" spans="1:6" x14ac:dyDescent="0.2">
      <c r="A13" s="53" t="s">
        <v>70</v>
      </c>
      <c r="B13" s="54" t="s">
        <v>71</v>
      </c>
      <c r="C13" s="83">
        <f>C14+C15</f>
        <v>3597289</v>
      </c>
      <c r="D13" s="83">
        <f>D14+D15</f>
        <v>3544479</v>
      </c>
      <c r="E13" s="83">
        <f>E14+E15</f>
        <v>3544474.05</v>
      </c>
      <c r="F13" s="83">
        <f>(E13*100)/D13</f>
        <v>99.999860346189095</v>
      </c>
    </row>
    <row r="14" spans="1:6" x14ac:dyDescent="0.2">
      <c r="A14" s="55" t="s">
        <v>72</v>
      </c>
      <c r="B14" s="56" t="s">
        <v>73</v>
      </c>
      <c r="C14" s="84">
        <v>3551789</v>
      </c>
      <c r="D14" s="84">
        <v>3491909</v>
      </c>
      <c r="E14" s="84">
        <v>3491908.55</v>
      </c>
      <c r="F14" s="84"/>
    </row>
    <row r="15" spans="1:6" x14ac:dyDescent="0.2">
      <c r="A15" s="55" t="s">
        <v>74</v>
      </c>
      <c r="B15" s="56" t="s">
        <v>75</v>
      </c>
      <c r="C15" s="84">
        <v>45500</v>
      </c>
      <c r="D15" s="84">
        <v>52570</v>
      </c>
      <c r="E15" s="84">
        <v>52565.5</v>
      </c>
      <c r="F15" s="84"/>
    </row>
    <row r="16" spans="1:6" x14ac:dyDescent="0.2">
      <c r="A16" s="53" t="s">
        <v>76</v>
      </c>
      <c r="B16" s="54" t="s">
        <v>77</v>
      </c>
      <c r="C16" s="83">
        <f>C17</f>
        <v>84300</v>
      </c>
      <c r="D16" s="83">
        <f>D17</f>
        <v>82565</v>
      </c>
      <c r="E16" s="83">
        <f>E17</f>
        <v>82560.42</v>
      </c>
      <c r="F16" s="83">
        <f>(E16*100)/D16</f>
        <v>99.994452855326102</v>
      </c>
    </row>
    <row r="17" spans="1:6" x14ac:dyDescent="0.2">
      <c r="A17" s="55" t="s">
        <v>78</v>
      </c>
      <c r="B17" s="56" t="s">
        <v>77</v>
      </c>
      <c r="C17" s="84">
        <v>84300</v>
      </c>
      <c r="D17" s="84">
        <v>82565</v>
      </c>
      <c r="E17" s="84">
        <v>82560.42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596400</v>
      </c>
      <c r="D18" s="83">
        <f>D19+D20</f>
        <v>589264</v>
      </c>
      <c r="E18" s="83">
        <f>E19+E20</f>
        <v>589241.06000000006</v>
      </c>
      <c r="F18" s="83">
        <f>(E18*100)/D18</f>
        <v>99.9961070080643</v>
      </c>
    </row>
    <row r="19" spans="1:6" x14ac:dyDescent="0.2">
      <c r="A19" s="55" t="s">
        <v>81</v>
      </c>
      <c r="B19" s="56" t="s">
        <v>82</v>
      </c>
      <c r="C19" s="84">
        <v>16900</v>
      </c>
      <c r="D19" s="84">
        <v>16900</v>
      </c>
      <c r="E19" s="84">
        <v>16900</v>
      </c>
      <c r="F19" s="84"/>
    </row>
    <row r="20" spans="1:6" x14ac:dyDescent="0.2">
      <c r="A20" s="55" t="s">
        <v>83</v>
      </c>
      <c r="B20" s="56" t="s">
        <v>84</v>
      </c>
      <c r="C20" s="84">
        <v>579500</v>
      </c>
      <c r="D20" s="84">
        <v>572364</v>
      </c>
      <c r="E20" s="84">
        <v>572341.06000000006</v>
      </c>
      <c r="F20" s="84"/>
    </row>
    <row r="21" spans="1:6" x14ac:dyDescent="0.2">
      <c r="A21" s="51" t="s">
        <v>85</v>
      </c>
      <c r="B21" s="52" t="s">
        <v>86</v>
      </c>
      <c r="C21" s="82">
        <f>C22+C27+C33+C43+C45</f>
        <v>1760280</v>
      </c>
      <c r="D21" s="82">
        <f>D22+D27+D33+D43+D45</f>
        <v>1790405</v>
      </c>
      <c r="E21" s="82">
        <f>E22+E27+E33+E43+E45</f>
        <v>1789448.44</v>
      </c>
      <c r="F21" s="81">
        <f>(E21*100)/D21</f>
        <v>99.946572982090643</v>
      </c>
    </row>
    <row r="22" spans="1:6" x14ac:dyDescent="0.2">
      <c r="A22" s="53" t="s">
        <v>87</v>
      </c>
      <c r="B22" s="54" t="s">
        <v>88</v>
      </c>
      <c r="C22" s="83">
        <f>C23+C24+C25+C26</f>
        <v>93691</v>
      </c>
      <c r="D22" s="83">
        <f>D23+D24+D25+D26</f>
        <v>98261</v>
      </c>
      <c r="E22" s="83">
        <f>E23+E24+E25+E26</f>
        <v>98078.409999999989</v>
      </c>
      <c r="F22" s="83">
        <f>(E22*100)/D22</f>
        <v>99.814178565249691</v>
      </c>
    </row>
    <row r="23" spans="1:6" x14ac:dyDescent="0.2">
      <c r="A23" s="55" t="s">
        <v>89</v>
      </c>
      <c r="B23" s="56" t="s">
        <v>90</v>
      </c>
      <c r="C23" s="84">
        <v>5000</v>
      </c>
      <c r="D23" s="84">
        <v>8700</v>
      </c>
      <c r="E23" s="84">
        <v>8641.9500000000007</v>
      </c>
      <c r="F23" s="84"/>
    </row>
    <row r="24" spans="1:6" ht="25.5" x14ac:dyDescent="0.2">
      <c r="A24" s="55" t="s">
        <v>91</v>
      </c>
      <c r="B24" s="56" t="s">
        <v>92</v>
      </c>
      <c r="C24" s="84">
        <v>86433</v>
      </c>
      <c r="D24" s="84">
        <v>86433</v>
      </c>
      <c r="E24" s="84">
        <v>86356.01</v>
      </c>
      <c r="F24" s="84"/>
    </row>
    <row r="25" spans="1:6" x14ac:dyDescent="0.2">
      <c r="A25" s="55" t="s">
        <v>93</v>
      </c>
      <c r="B25" s="56" t="s">
        <v>94</v>
      </c>
      <c r="C25" s="84">
        <v>2046</v>
      </c>
      <c r="D25" s="84">
        <v>2916</v>
      </c>
      <c r="E25" s="84">
        <v>2906.08</v>
      </c>
      <c r="F25" s="84"/>
    </row>
    <row r="26" spans="1:6" x14ac:dyDescent="0.2">
      <c r="A26" s="55" t="s">
        <v>95</v>
      </c>
      <c r="B26" s="56" t="s">
        <v>96</v>
      </c>
      <c r="C26" s="84">
        <v>212</v>
      </c>
      <c r="D26" s="84">
        <v>212</v>
      </c>
      <c r="E26" s="84">
        <v>174.37</v>
      </c>
      <c r="F26" s="84"/>
    </row>
    <row r="27" spans="1:6" x14ac:dyDescent="0.2">
      <c r="A27" s="53" t="s">
        <v>97</v>
      </c>
      <c r="B27" s="54" t="s">
        <v>98</v>
      </c>
      <c r="C27" s="83">
        <f>C28+C29+C30+C31+C32</f>
        <v>64037</v>
      </c>
      <c r="D27" s="83">
        <f>D28+D29+D30+D31+D32</f>
        <v>69467</v>
      </c>
      <c r="E27" s="83">
        <f>E28+E29+E30+E31+E32</f>
        <v>69076.17</v>
      </c>
      <c r="F27" s="83">
        <f>(E27*100)/D27</f>
        <v>99.437387536528135</v>
      </c>
    </row>
    <row r="28" spans="1:6" x14ac:dyDescent="0.2">
      <c r="A28" s="55" t="s">
        <v>99</v>
      </c>
      <c r="B28" s="56" t="s">
        <v>100</v>
      </c>
      <c r="C28" s="84">
        <v>28590</v>
      </c>
      <c r="D28" s="84">
        <v>32690</v>
      </c>
      <c r="E28" s="84">
        <v>32685.53</v>
      </c>
      <c r="F28" s="84"/>
    </row>
    <row r="29" spans="1:6" x14ac:dyDescent="0.2">
      <c r="A29" s="55" t="s">
        <v>101</v>
      </c>
      <c r="B29" s="56" t="s">
        <v>102</v>
      </c>
      <c r="C29" s="84">
        <v>30275</v>
      </c>
      <c r="D29" s="84">
        <v>29575</v>
      </c>
      <c r="E29" s="84">
        <v>29525.09</v>
      </c>
      <c r="F29" s="84"/>
    </row>
    <row r="30" spans="1:6" x14ac:dyDescent="0.2">
      <c r="A30" s="55" t="s">
        <v>103</v>
      </c>
      <c r="B30" s="56" t="s">
        <v>104</v>
      </c>
      <c r="C30" s="84">
        <v>2092</v>
      </c>
      <c r="D30" s="84">
        <v>2872</v>
      </c>
      <c r="E30" s="84">
        <v>2862.45</v>
      </c>
      <c r="F30" s="84"/>
    </row>
    <row r="31" spans="1:6" x14ac:dyDescent="0.2">
      <c r="A31" s="55" t="s">
        <v>105</v>
      </c>
      <c r="B31" s="56" t="s">
        <v>106</v>
      </c>
      <c r="C31" s="84">
        <v>2069</v>
      </c>
      <c r="D31" s="84">
        <v>3319</v>
      </c>
      <c r="E31" s="84">
        <v>3113.19</v>
      </c>
      <c r="F31" s="84"/>
    </row>
    <row r="32" spans="1:6" x14ac:dyDescent="0.2">
      <c r="A32" s="55" t="s">
        <v>107</v>
      </c>
      <c r="B32" s="56" t="s">
        <v>108</v>
      </c>
      <c r="C32" s="84">
        <v>1011</v>
      </c>
      <c r="D32" s="84">
        <v>1011</v>
      </c>
      <c r="E32" s="84">
        <v>889.91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C34+C35+C36+C37+C38+C39+C40+C41+C42</f>
        <v>1587727</v>
      </c>
      <c r="D33" s="83">
        <f>D34+D35+D36+D37+D38+D39+D40+D41+D42</f>
        <v>1608597</v>
      </c>
      <c r="E33" s="83">
        <f>E34+E35+E36+E37+E38+E39+E40+E41+E42</f>
        <v>1608293.5</v>
      </c>
      <c r="F33" s="83">
        <f>(E33*100)/D33</f>
        <v>99.981132626754871</v>
      </c>
    </row>
    <row r="34" spans="1:6" x14ac:dyDescent="0.2">
      <c r="A34" s="55" t="s">
        <v>111</v>
      </c>
      <c r="B34" s="56" t="s">
        <v>112</v>
      </c>
      <c r="C34" s="84">
        <v>32000</v>
      </c>
      <c r="D34" s="84">
        <v>32700</v>
      </c>
      <c r="E34" s="84">
        <v>32632.22</v>
      </c>
      <c r="F34" s="84"/>
    </row>
    <row r="35" spans="1:6" x14ac:dyDescent="0.2">
      <c r="A35" s="55" t="s">
        <v>113</v>
      </c>
      <c r="B35" s="56" t="s">
        <v>114</v>
      </c>
      <c r="C35" s="84">
        <v>8073</v>
      </c>
      <c r="D35" s="84">
        <v>14143</v>
      </c>
      <c r="E35" s="84">
        <v>14133.87</v>
      </c>
      <c r="F35" s="84"/>
    </row>
    <row r="36" spans="1:6" x14ac:dyDescent="0.2">
      <c r="A36" s="55" t="s">
        <v>115</v>
      </c>
      <c r="B36" s="56" t="s">
        <v>116</v>
      </c>
      <c r="C36" s="84">
        <v>100</v>
      </c>
      <c r="D36" s="84">
        <v>585</v>
      </c>
      <c r="E36" s="84">
        <v>585</v>
      </c>
      <c r="F36" s="84"/>
    </row>
    <row r="37" spans="1:6" x14ac:dyDescent="0.2">
      <c r="A37" s="55" t="s">
        <v>117</v>
      </c>
      <c r="B37" s="56" t="s">
        <v>118</v>
      </c>
      <c r="C37" s="84">
        <v>205645</v>
      </c>
      <c r="D37" s="84">
        <v>206495</v>
      </c>
      <c r="E37" s="84">
        <v>206490.91</v>
      </c>
      <c r="F37" s="84"/>
    </row>
    <row r="38" spans="1:6" x14ac:dyDescent="0.2">
      <c r="A38" s="55" t="s">
        <v>119</v>
      </c>
      <c r="B38" s="56" t="s">
        <v>120</v>
      </c>
      <c r="C38" s="84">
        <v>9191</v>
      </c>
      <c r="D38" s="84">
        <v>11541</v>
      </c>
      <c r="E38" s="84">
        <v>11503.3</v>
      </c>
      <c r="F38" s="84"/>
    </row>
    <row r="39" spans="1:6" x14ac:dyDescent="0.2">
      <c r="A39" s="55" t="s">
        <v>121</v>
      </c>
      <c r="B39" s="56" t="s">
        <v>122</v>
      </c>
      <c r="C39" s="84">
        <v>9265</v>
      </c>
      <c r="D39" s="84">
        <v>9865</v>
      </c>
      <c r="E39" s="84">
        <v>9767.94</v>
      </c>
      <c r="F39" s="84"/>
    </row>
    <row r="40" spans="1:6" x14ac:dyDescent="0.2">
      <c r="A40" s="55" t="s">
        <v>123</v>
      </c>
      <c r="B40" s="56" t="s">
        <v>124</v>
      </c>
      <c r="C40" s="84">
        <v>1321290</v>
      </c>
      <c r="D40" s="84">
        <v>1331160</v>
      </c>
      <c r="E40" s="84">
        <v>1331148.68</v>
      </c>
      <c r="F40" s="84"/>
    </row>
    <row r="41" spans="1:6" x14ac:dyDescent="0.2">
      <c r="A41" s="55" t="s">
        <v>125</v>
      </c>
      <c r="B41" s="56" t="s">
        <v>126</v>
      </c>
      <c r="C41" s="84">
        <v>162</v>
      </c>
      <c r="D41" s="84">
        <v>162</v>
      </c>
      <c r="E41" s="84">
        <v>147.47999999999999</v>
      </c>
      <c r="F41" s="84"/>
    </row>
    <row r="42" spans="1:6" x14ac:dyDescent="0.2">
      <c r="A42" s="55" t="s">
        <v>127</v>
      </c>
      <c r="B42" s="56" t="s">
        <v>128</v>
      </c>
      <c r="C42" s="84">
        <v>2001</v>
      </c>
      <c r="D42" s="84">
        <v>1946</v>
      </c>
      <c r="E42" s="84">
        <v>1884.1</v>
      </c>
      <c r="F42" s="84"/>
    </row>
    <row r="43" spans="1:6" x14ac:dyDescent="0.2">
      <c r="A43" s="53" t="s">
        <v>129</v>
      </c>
      <c r="B43" s="54" t="s">
        <v>130</v>
      </c>
      <c r="C43" s="83">
        <f>C44</f>
        <v>1446</v>
      </c>
      <c r="D43" s="83">
        <f>D44</f>
        <v>1446</v>
      </c>
      <c r="E43" s="83">
        <f>E44</f>
        <v>1405.13</v>
      </c>
      <c r="F43" s="83">
        <f>(E43*100)/D43</f>
        <v>97.173582295988936</v>
      </c>
    </row>
    <row r="44" spans="1:6" ht="25.5" x14ac:dyDescent="0.2">
      <c r="A44" s="55" t="s">
        <v>131</v>
      </c>
      <c r="B44" s="56" t="s">
        <v>132</v>
      </c>
      <c r="C44" s="84">
        <v>1446</v>
      </c>
      <c r="D44" s="84">
        <v>1446</v>
      </c>
      <c r="E44" s="84">
        <v>1405.13</v>
      </c>
      <c r="F44" s="84"/>
    </row>
    <row r="45" spans="1:6" x14ac:dyDescent="0.2">
      <c r="A45" s="53" t="s">
        <v>133</v>
      </c>
      <c r="B45" s="54" t="s">
        <v>134</v>
      </c>
      <c r="C45" s="83">
        <f>C46+C47+C48+C49+C50+C51</f>
        <v>13379</v>
      </c>
      <c r="D45" s="83">
        <f>D46+D47+D48+D49+D50+D51</f>
        <v>12634</v>
      </c>
      <c r="E45" s="83">
        <f>E46+E47+E48+E49+E50+E51</f>
        <v>12595.23</v>
      </c>
      <c r="F45" s="83">
        <f>(E45*100)/D45</f>
        <v>99.693129650150382</v>
      </c>
    </row>
    <row r="46" spans="1:6" x14ac:dyDescent="0.2">
      <c r="A46" s="55" t="s">
        <v>135</v>
      </c>
      <c r="B46" s="56" t="s">
        <v>136</v>
      </c>
      <c r="C46" s="84">
        <v>3046</v>
      </c>
      <c r="D46" s="84">
        <v>2886</v>
      </c>
      <c r="E46" s="84">
        <v>2879.94</v>
      </c>
      <c r="F46" s="84"/>
    </row>
    <row r="47" spans="1:6" x14ac:dyDescent="0.2">
      <c r="A47" s="55" t="s">
        <v>137</v>
      </c>
      <c r="B47" s="56" t="s">
        <v>138</v>
      </c>
      <c r="C47" s="84">
        <v>2035</v>
      </c>
      <c r="D47" s="84">
        <v>1395</v>
      </c>
      <c r="E47" s="84">
        <v>1387.63</v>
      </c>
      <c r="F47" s="84"/>
    </row>
    <row r="48" spans="1:6" x14ac:dyDescent="0.2">
      <c r="A48" s="55" t="s">
        <v>139</v>
      </c>
      <c r="B48" s="56" t="s">
        <v>140</v>
      </c>
      <c r="C48" s="84">
        <v>102</v>
      </c>
      <c r="D48" s="84">
        <v>2</v>
      </c>
      <c r="E48" s="84">
        <v>0</v>
      </c>
      <c r="F48" s="84"/>
    </row>
    <row r="49" spans="1:6" x14ac:dyDescent="0.2">
      <c r="A49" s="55" t="s">
        <v>141</v>
      </c>
      <c r="B49" s="56" t="s">
        <v>142</v>
      </c>
      <c r="C49" s="84">
        <v>4400</v>
      </c>
      <c r="D49" s="84">
        <v>4400</v>
      </c>
      <c r="E49" s="84">
        <v>4380.58</v>
      </c>
      <c r="F49" s="84"/>
    </row>
    <row r="50" spans="1:6" x14ac:dyDescent="0.2">
      <c r="A50" s="55" t="s">
        <v>143</v>
      </c>
      <c r="B50" s="56" t="s">
        <v>144</v>
      </c>
      <c r="C50" s="84">
        <v>2615</v>
      </c>
      <c r="D50" s="84">
        <v>2370</v>
      </c>
      <c r="E50" s="84">
        <v>2368.13</v>
      </c>
      <c r="F50" s="84"/>
    </row>
    <row r="51" spans="1:6" x14ac:dyDescent="0.2">
      <c r="A51" s="55" t="s">
        <v>145</v>
      </c>
      <c r="B51" s="56" t="s">
        <v>134</v>
      </c>
      <c r="C51" s="84">
        <v>1181</v>
      </c>
      <c r="D51" s="84">
        <v>1581</v>
      </c>
      <c r="E51" s="84">
        <v>1578.95</v>
      </c>
      <c r="F51" s="84"/>
    </row>
    <row r="52" spans="1:6" x14ac:dyDescent="0.2">
      <c r="A52" s="51" t="s">
        <v>146</v>
      </c>
      <c r="B52" s="52" t="s">
        <v>147</v>
      </c>
      <c r="C52" s="82">
        <f>C53+C55</f>
        <v>8717</v>
      </c>
      <c r="D52" s="82">
        <f>D53+D55</f>
        <v>8457</v>
      </c>
      <c r="E52" s="82">
        <f>E53+E55</f>
        <v>8418</v>
      </c>
      <c r="F52" s="81">
        <f>(E52*100)/D52</f>
        <v>99.538843561546642</v>
      </c>
    </row>
    <row r="53" spans="1:6" x14ac:dyDescent="0.2">
      <c r="A53" s="53" t="s">
        <v>148</v>
      </c>
      <c r="B53" s="54" t="s">
        <v>149</v>
      </c>
      <c r="C53" s="83">
        <f>C54</f>
        <v>1600</v>
      </c>
      <c r="D53" s="83">
        <f>D54</f>
        <v>1575</v>
      </c>
      <c r="E53" s="83">
        <f>E54</f>
        <v>1564.35</v>
      </c>
      <c r="F53" s="83">
        <f>(E53*100)/D53</f>
        <v>99.32380952380953</v>
      </c>
    </row>
    <row r="54" spans="1:6" ht="25.5" x14ac:dyDescent="0.2">
      <c r="A54" s="55" t="s">
        <v>150</v>
      </c>
      <c r="B54" s="56" t="s">
        <v>151</v>
      </c>
      <c r="C54" s="84">
        <v>1600</v>
      </c>
      <c r="D54" s="84">
        <v>1575</v>
      </c>
      <c r="E54" s="84">
        <v>1564.35</v>
      </c>
      <c r="F54" s="84"/>
    </row>
    <row r="55" spans="1:6" x14ac:dyDescent="0.2">
      <c r="A55" s="53" t="s">
        <v>152</v>
      </c>
      <c r="B55" s="54" t="s">
        <v>153</v>
      </c>
      <c r="C55" s="83">
        <f>C56+C57</f>
        <v>7117</v>
      </c>
      <c r="D55" s="83">
        <f>D56+D57</f>
        <v>6882</v>
      </c>
      <c r="E55" s="83">
        <f>E56+E57</f>
        <v>6853.65</v>
      </c>
      <c r="F55" s="83">
        <f>(E55*100)/D55</f>
        <v>99.588055797733219</v>
      </c>
    </row>
    <row r="56" spans="1:6" x14ac:dyDescent="0.2">
      <c r="A56" s="55" t="s">
        <v>154</v>
      </c>
      <c r="B56" s="56" t="s">
        <v>155</v>
      </c>
      <c r="C56" s="84">
        <v>1117</v>
      </c>
      <c r="D56" s="84">
        <v>882</v>
      </c>
      <c r="E56" s="84">
        <v>853.65</v>
      </c>
      <c r="F56" s="84"/>
    </row>
    <row r="57" spans="1:6" x14ac:dyDescent="0.2">
      <c r="A57" s="55" t="s">
        <v>156</v>
      </c>
      <c r="B57" s="56" t="s">
        <v>157</v>
      </c>
      <c r="C57" s="84">
        <v>6000</v>
      </c>
      <c r="D57" s="84">
        <v>6000</v>
      </c>
      <c r="E57" s="84">
        <v>6000</v>
      </c>
      <c r="F57" s="84"/>
    </row>
    <row r="58" spans="1:6" x14ac:dyDescent="0.2">
      <c r="A58" s="49" t="s">
        <v>158</v>
      </c>
      <c r="B58" s="50" t="s">
        <v>159</v>
      </c>
      <c r="C58" s="80">
        <f>C59+C66</f>
        <v>33841</v>
      </c>
      <c r="D58" s="80">
        <f>D59+D66</f>
        <v>31231</v>
      </c>
      <c r="E58" s="80">
        <f>E59+E66</f>
        <v>31166.92</v>
      </c>
      <c r="F58" s="81">
        <f>(E58*100)/D58</f>
        <v>99.794819250104069</v>
      </c>
    </row>
    <row r="59" spans="1:6" x14ac:dyDescent="0.2">
      <c r="A59" s="51" t="s">
        <v>160</v>
      </c>
      <c r="B59" s="52" t="s">
        <v>161</v>
      </c>
      <c r="C59" s="82">
        <f>C60+C64</f>
        <v>25791</v>
      </c>
      <c r="D59" s="82">
        <f>D60+D64</f>
        <v>23181</v>
      </c>
      <c r="E59" s="82">
        <f>E60+E64</f>
        <v>23116.92</v>
      </c>
      <c r="F59" s="81">
        <f>(E59*100)/D59</f>
        <v>99.723566714119329</v>
      </c>
    </row>
    <row r="60" spans="1:6" x14ac:dyDescent="0.2">
      <c r="A60" s="53" t="s">
        <v>162</v>
      </c>
      <c r="B60" s="54" t="s">
        <v>163</v>
      </c>
      <c r="C60" s="83">
        <f>C61+C62+C63</f>
        <v>9726</v>
      </c>
      <c r="D60" s="83">
        <f>D61+D62+D63</f>
        <v>7086</v>
      </c>
      <c r="E60" s="83">
        <f>E61+E62+E63</f>
        <v>7015.11</v>
      </c>
      <c r="F60" s="83">
        <f>(E60*100)/D60</f>
        <v>98.999576629974598</v>
      </c>
    </row>
    <row r="61" spans="1:6" x14ac:dyDescent="0.2">
      <c r="A61" s="55" t="s">
        <v>164</v>
      </c>
      <c r="B61" s="56" t="s">
        <v>165</v>
      </c>
      <c r="C61" s="84">
        <v>3122</v>
      </c>
      <c r="D61" s="84">
        <v>5842</v>
      </c>
      <c r="E61" s="84">
        <v>5815.11</v>
      </c>
      <c r="F61" s="84"/>
    </row>
    <row r="62" spans="1:6" x14ac:dyDescent="0.2">
      <c r="A62" s="55" t="s">
        <v>166</v>
      </c>
      <c r="B62" s="56" t="s">
        <v>167</v>
      </c>
      <c r="C62" s="84">
        <v>3302</v>
      </c>
      <c r="D62" s="84">
        <v>42</v>
      </c>
      <c r="E62" s="84">
        <v>0</v>
      </c>
      <c r="F62" s="84"/>
    </row>
    <row r="63" spans="1:6" x14ac:dyDescent="0.2">
      <c r="A63" s="55" t="s">
        <v>168</v>
      </c>
      <c r="B63" s="56" t="s">
        <v>169</v>
      </c>
      <c r="C63" s="84">
        <v>3302</v>
      </c>
      <c r="D63" s="84">
        <v>1202</v>
      </c>
      <c r="E63" s="84">
        <v>1200</v>
      </c>
      <c r="F63" s="84"/>
    </row>
    <row r="64" spans="1:6" x14ac:dyDescent="0.2">
      <c r="A64" s="53" t="s">
        <v>170</v>
      </c>
      <c r="B64" s="54" t="s">
        <v>171</v>
      </c>
      <c r="C64" s="83">
        <f>C65</f>
        <v>16065</v>
      </c>
      <c r="D64" s="83">
        <f>D65</f>
        <v>16095</v>
      </c>
      <c r="E64" s="83">
        <f>E65</f>
        <v>16101.81</v>
      </c>
      <c r="F64" s="83">
        <f>(E64*100)/D64</f>
        <v>100.04231127679404</v>
      </c>
    </row>
    <row r="65" spans="1:6" x14ac:dyDescent="0.2">
      <c r="A65" s="55" t="s">
        <v>172</v>
      </c>
      <c r="B65" s="56" t="s">
        <v>173</v>
      </c>
      <c r="C65" s="84">
        <v>16065</v>
      </c>
      <c r="D65" s="84">
        <v>16095</v>
      </c>
      <c r="E65" s="84">
        <v>16101.81</v>
      </c>
      <c r="F65" s="84"/>
    </row>
    <row r="66" spans="1:6" x14ac:dyDescent="0.2">
      <c r="A66" s="51" t="s">
        <v>174</v>
      </c>
      <c r="B66" s="52" t="s">
        <v>175</v>
      </c>
      <c r="C66" s="82">
        <f t="shared" ref="C66:E67" si="0">C67</f>
        <v>8050</v>
      </c>
      <c r="D66" s="82">
        <f t="shared" si="0"/>
        <v>8050</v>
      </c>
      <c r="E66" s="82">
        <f t="shared" si="0"/>
        <v>8050</v>
      </c>
      <c r="F66" s="81">
        <f>(E66*100)/D66</f>
        <v>100</v>
      </c>
    </row>
    <row r="67" spans="1:6" ht="25.5" x14ac:dyDescent="0.2">
      <c r="A67" s="53" t="s">
        <v>176</v>
      </c>
      <c r="B67" s="54" t="s">
        <v>177</v>
      </c>
      <c r="C67" s="83">
        <f t="shared" si="0"/>
        <v>8050</v>
      </c>
      <c r="D67" s="83">
        <f t="shared" si="0"/>
        <v>8050</v>
      </c>
      <c r="E67" s="83">
        <f t="shared" si="0"/>
        <v>8050</v>
      </c>
      <c r="F67" s="83">
        <f>(E67*100)/D67</f>
        <v>100</v>
      </c>
    </row>
    <row r="68" spans="1:6" x14ac:dyDescent="0.2">
      <c r="A68" s="55" t="s">
        <v>178</v>
      </c>
      <c r="B68" s="56" t="s">
        <v>177</v>
      </c>
      <c r="C68" s="84">
        <v>8050</v>
      </c>
      <c r="D68" s="84">
        <v>8050</v>
      </c>
      <c r="E68" s="84">
        <v>8050</v>
      </c>
      <c r="F68" s="84"/>
    </row>
    <row r="69" spans="1:6" x14ac:dyDescent="0.2">
      <c r="A69" s="49" t="s">
        <v>50</v>
      </c>
      <c r="B69" s="50" t="s">
        <v>51</v>
      </c>
      <c r="C69" s="80">
        <f t="shared" ref="C69:E70" si="1">C70</f>
        <v>6080827</v>
      </c>
      <c r="D69" s="80">
        <f t="shared" si="1"/>
        <v>6046401</v>
      </c>
      <c r="E69" s="80">
        <f t="shared" si="1"/>
        <v>6045308.8899999997</v>
      </c>
      <c r="F69" s="81">
        <f>(E69*100)/D69</f>
        <v>99.981937850301364</v>
      </c>
    </row>
    <row r="70" spans="1:6" x14ac:dyDescent="0.2">
      <c r="A70" s="51" t="s">
        <v>58</v>
      </c>
      <c r="B70" s="52" t="s">
        <v>59</v>
      </c>
      <c r="C70" s="82">
        <f t="shared" si="1"/>
        <v>6080827</v>
      </c>
      <c r="D70" s="82">
        <f t="shared" si="1"/>
        <v>6046401</v>
      </c>
      <c r="E70" s="82">
        <f t="shared" si="1"/>
        <v>6045308.8899999997</v>
      </c>
      <c r="F70" s="81">
        <f>(E70*100)/D70</f>
        <v>99.981937850301364</v>
      </c>
    </row>
    <row r="71" spans="1:6" ht="25.5" x14ac:dyDescent="0.2">
      <c r="A71" s="53" t="s">
        <v>60</v>
      </c>
      <c r="B71" s="54" t="s">
        <v>61</v>
      </c>
      <c r="C71" s="83">
        <f>C72+C73</f>
        <v>6080827</v>
      </c>
      <c r="D71" s="83">
        <f>D72+D73</f>
        <v>6046401</v>
      </c>
      <c r="E71" s="83">
        <f>E72+E73</f>
        <v>6045308.8899999997</v>
      </c>
      <c r="F71" s="83">
        <f>(E71*100)/D71</f>
        <v>99.981937850301364</v>
      </c>
    </row>
    <row r="72" spans="1:6" x14ac:dyDescent="0.2">
      <c r="A72" s="55" t="s">
        <v>62</v>
      </c>
      <c r="B72" s="56" t="s">
        <v>63</v>
      </c>
      <c r="C72" s="84">
        <v>6046986</v>
      </c>
      <c r="D72" s="84">
        <v>6015170</v>
      </c>
      <c r="E72" s="84">
        <v>6014141.9699999997</v>
      </c>
      <c r="F72" s="84"/>
    </row>
    <row r="73" spans="1:6" ht="25.5" x14ac:dyDescent="0.2">
      <c r="A73" s="55" t="s">
        <v>64</v>
      </c>
      <c r="B73" s="56" t="s">
        <v>65</v>
      </c>
      <c r="C73" s="84">
        <v>33841</v>
      </c>
      <c r="D73" s="84">
        <v>31231</v>
      </c>
      <c r="E73" s="84">
        <v>31166.92</v>
      </c>
      <c r="F73" s="84"/>
    </row>
    <row r="74" spans="1:6" x14ac:dyDescent="0.2">
      <c r="A74" s="48" t="s">
        <v>189</v>
      </c>
      <c r="B74" s="48" t="s">
        <v>195</v>
      </c>
      <c r="C74" s="78"/>
      <c r="D74" s="78"/>
      <c r="E74" s="78"/>
      <c r="F74" s="79" t="e">
        <f>(E74*100)/D74</f>
        <v>#DIV/0!</v>
      </c>
    </row>
    <row r="75" spans="1:6" x14ac:dyDescent="0.2">
      <c r="A75" s="49" t="s">
        <v>66</v>
      </c>
      <c r="B75" s="50" t="s">
        <v>67</v>
      </c>
      <c r="C75" s="80">
        <f>C76</f>
        <v>2000</v>
      </c>
      <c r="D75" s="80">
        <f>D76</f>
        <v>2000</v>
      </c>
      <c r="E75" s="80">
        <f>E76</f>
        <v>1882.87</v>
      </c>
      <c r="F75" s="81">
        <f>(E75*100)/D75</f>
        <v>94.143500000000003</v>
      </c>
    </row>
    <row r="76" spans="1:6" x14ac:dyDescent="0.2">
      <c r="A76" s="51" t="s">
        <v>85</v>
      </c>
      <c r="B76" s="52" t="s">
        <v>86</v>
      </c>
      <c r="C76" s="82">
        <f>C77+C79</f>
        <v>2000</v>
      </c>
      <c r="D76" s="82">
        <f>D77+D79</f>
        <v>2000</v>
      </c>
      <c r="E76" s="82">
        <f>E77+E79</f>
        <v>1882.87</v>
      </c>
      <c r="F76" s="81">
        <f>(E76*100)/D76</f>
        <v>94.143500000000003</v>
      </c>
    </row>
    <row r="77" spans="1:6" x14ac:dyDescent="0.2">
      <c r="A77" s="53" t="s">
        <v>97</v>
      </c>
      <c r="B77" s="54" t="s">
        <v>98</v>
      </c>
      <c r="C77" s="83">
        <f>C78</f>
        <v>1000</v>
      </c>
      <c r="D77" s="83">
        <f>D78</f>
        <v>1000</v>
      </c>
      <c r="E77" s="83">
        <f>E78</f>
        <v>1882.87</v>
      </c>
      <c r="F77" s="83">
        <f>(E77*100)/D77</f>
        <v>188.28700000000001</v>
      </c>
    </row>
    <row r="78" spans="1:6" x14ac:dyDescent="0.2">
      <c r="A78" s="55" t="s">
        <v>99</v>
      </c>
      <c r="B78" s="56" t="s">
        <v>100</v>
      </c>
      <c r="C78" s="84">
        <v>1000</v>
      </c>
      <c r="D78" s="84">
        <v>1000</v>
      </c>
      <c r="E78" s="84">
        <v>1882.87</v>
      </c>
      <c r="F78" s="84"/>
    </row>
    <row r="79" spans="1:6" x14ac:dyDescent="0.2">
      <c r="A79" s="53" t="s">
        <v>109</v>
      </c>
      <c r="B79" s="54" t="s">
        <v>110</v>
      </c>
      <c r="C79" s="83">
        <f>C80</f>
        <v>1000</v>
      </c>
      <c r="D79" s="83">
        <f>D80</f>
        <v>1000</v>
      </c>
      <c r="E79" s="83">
        <f>E80</f>
        <v>0</v>
      </c>
      <c r="F79" s="83">
        <f>(E79*100)/D79</f>
        <v>0</v>
      </c>
    </row>
    <row r="80" spans="1:6" x14ac:dyDescent="0.2">
      <c r="A80" s="55" t="s">
        <v>113</v>
      </c>
      <c r="B80" s="56" t="s">
        <v>114</v>
      </c>
      <c r="C80" s="84">
        <v>1000</v>
      </c>
      <c r="D80" s="84">
        <v>1000</v>
      </c>
      <c r="E80" s="84">
        <v>0</v>
      </c>
      <c r="F80" s="84"/>
    </row>
    <row r="81" spans="1:6" x14ac:dyDescent="0.2">
      <c r="A81" s="49" t="s">
        <v>158</v>
      </c>
      <c r="B81" s="50" t="s">
        <v>159</v>
      </c>
      <c r="C81" s="80">
        <f t="shared" ref="C81:E83" si="2">C82</f>
        <v>0</v>
      </c>
      <c r="D81" s="80">
        <f t="shared" si="2"/>
        <v>0</v>
      </c>
      <c r="E81" s="80">
        <f t="shared" si="2"/>
        <v>0</v>
      </c>
      <c r="F81" s="81" t="e">
        <f>(E81*100)/D81</f>
        <v>#DIV/0!</v>
      </c>
    </row>
    <row r="82" spans="1:6" x14ac:dyDescent="0.2">
      <c r="A82" s="51" t="s">
        <v>160</v>
      </c>
      <c r="B82" s="52" t="s">
        <v>161</v>
      </c>
      <c r="C82" s="82">
        <f t="shared" si="2"/>
        <v>0</v>
      </c>
      <c r="D82" s="82">
        <f t="shared" si="2"/>
        <v>0</v>
      </c>
      <c r="E82" s="82">
        <f t="shared" si="2"/>
        <v>0</v>
      </c>
      <c r="F82" s="81" t="e">
        <f>(E82*100)/D82</f>
        <v>#DIV/0!</v>
      </c>
    </row>
    <row r="83" spans="1:6" x14ac:dyDescent="0.2">
      <c r="A83" s="53" t="s">
        <v>162</v>
      </c>
      <c r="B83" s="54" t="s">
        <v>163</v>
      </c>
      <c r="C83" s="83">
        <f t="shared" si="2"/>
        <v>0</v>
      </c>
      <c r="D83" s="83">
        <f t="shared" si="2"/>
        <v>0</v>
      </c>
      <c r="E83" s="83">
        <f t="shared" si="2"/>
        <v>0</v>
      </c>
      <c r="F83" s="83" t="e">
        <f>(E83*100)/D83</f>
        <v>#DIV/0!</v>
      </c>
    </row>
    <row r="84" spans="1:6" x14ac:dyDescent="0.2">
      <c r="A84" s="55" t="s">
        <v>164</v>
      </c>
      <c r="B84" s="56" t="s">
        <v>165</v>
      </c>
      <c r="C84" s="84">
        <v>0</v>
      </c>
      <c r="D84" s="84">
        <v>0</v>
      </c>
      <c r="E84" s="84">
        <v>0</v>
      </c>
      <c r="F84" s="84"/>
    </row>
    <row r="85" spans="1:6" x14ac:dyDescent="0.2">
      <c r="A85" s="49" t="s">
        <v>50</v>
      </c>
      <c r="B85" s="50" t="s">
        <v>51</v>
      </c>
      <c r="C85" s="80">
        <f t="shared" ref="C85:E87" si="3">C86</f>
        <v>2000</v>
      </c>
      <c r="D85" s="80">
        <f t="shared" si="3"/>
        <v>2000</v>
      </c>
      <c r="E85" s="80">
        <f t="shared" si="3"/>
        <v>2096.2399999999998</v>
      </c>
      <c r="F85" s="81">
        <f>(E85*100)/D85</f>
        <v>104.812</v>
      </c>
    </row>
    <row r="86" spans="1:6" x14ac:dyDescent="0.2">
      <c r="A86" s="51" t="s">
        <v>52</v>
      </c>
      <c r="B86" s="52" t="s">
        <v>53</v>
      </c>
      <c r="C86" s="82">
        <f t="shared" si="3"/>
        <v>2000</v>
      </c>
      <c r="D86" s="82">
        <f t="shared" si="3"/>
        <v>2000</v>
      </c>
      <c r="E86" s="82">
        <f t="shared" si="3"/>
        <v>2096.2399999999998</v>
      </c>
      <c r="F86" s="81">
        <f>(E86*100)/D86</f>
        <v>104.812</v>
      </c>
    </row>
    <row r="87" spans="1:6" x14ac:dyDescent="0.2">
      <c r="A87" s="53" t="s">
        <v>54</v>
      </c>
      <c r="B87" s="54" t="s">
        <v>55</v>
      </c>
      <c r="C87" s="83">
        <f t="shared" si="3"/>
        <v>2000</v>
      </c>
      <c r="D87" s="83">
        <f t="shared" si="3"/>
        <v>2000</v>
      </c>
      <c r="E87" s="83">
        <f t="shared" si="3"/>
        <v>2096.2399999999998</v>
      </c>
      <c r="F87" s="83">
        <f>(E87*100)/D87</f>
        <v>104.812</v>
      </c>
    </row>
    <row r="88" spans="1:6" x14ac:dyDescent="0.2">
      <c r="A88" s="55" t="s">
        <v>56</v>
      </c>
      <c r="B88" s="56" t="s">
        <v>57</v>
      </c>
      <c r="C88" s="84">
        <v>2000</v>
      </c>
      <c r="D88" s="84">
        <v>2000</v>
      </c>
      <c r="E88" s="84">
        <v>2096.2399999999998</v>
      </c>
      <c r="F88" s="84"/>
    </row>
    <row r="89" spans="1:6" x14ac:dyDescent="0.2">
      <c r="A89" s="48" t="s">
        <v>68</v>
      </c>
      <c r="B89" s="48" t="s">
        <v>196</v>
      </c>
      <c r="C89" s="78"/>
      <c r="D89" s="78"/>
      <c r="E89" s="78"/>
      <c r="F89" s="79" t="e">
        <f>(E89*100)/D89</f>
        <v>#DIV/0!</v>
      </c>
    </row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s="57" customFormat="1" x14ac:dyDescent="0.2"/>
    <row r="1223" spans="1:3" s="57" customFormat="1" x14ac:dyDescent="0.2"/>
    <row r="1224" spans="1:3" s="57" customFormat="1" x14ac:dyDescent="0.2"/>
    <row r="1225" spans="1:3" s="57" customFormat="1" x14ac:dyDescent="0.2"/>
    <row r="1226" spans="1:3" s="57" customFormat="1" x14ac:dyDescent="0.2"/>
    <row r="1227" spans="1:3" s="57" customFormat="1" x14ac:dyDescent="0.2"/>
    <row r="1228" spans="1:3" s="57" customFormat="1" x14ac:dyDescent="0.2"/>
    <row r="1229" spans="1:3" s="57" customFormat="1" x14ac:dyDescent="0.2"/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57"/>
      <c r="B1264" s="57"/>
      <c r="C1264" s="57"/>
    </row>
    <row r="1265" spans="1:3" x14ac:dyDescent="0.2">
      <c r="A1265" s="57"/>
      <c r="B1265" s="57"/>
      <c r="C1265" s="57"/>
    </row>
    <row r="1266" spans="1:3" x14ac:dyDescent="0.2">
      <c r="A1266" s="57"/>
      <c r="B1266" s="57"/>
      <c r="C1266" s="57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  <row r="7938" s="40" customFormat="1" x14ac:dyDescent="0.2"/>
    <row r="7939" s="40" customFormat="1" x14ac:dyDescent="0.2"/>
    <row r="7940" s="40" customFormat="1" x14ac:dyDescent="0.2"/>
    <row r="7941" s="40" customFormat="1" x14ac:dyDescent="0.2"/>
    <row r="7942" s="40" customFormat="1" x14ac:dyDescent="0.2"/>
    <row r="7943" s="40" customFormat="1" x14ac:dyDescent="0.2"/>
    <row r="7944" s="40" customFormat="1" x14ac:dyDescent="0.2"/>
    <row r="7945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Tomislav Vrdoljak</cp:lastModifiedBy>
  <cp:lastPrinted>2023-07-24T12:33:14Z</cp:lastPrinted>
  <dcterms:created xsi:type="dcterms:W3CDTF">2022-08-12T12:51:27Z</dcterms:created>
  <dcterms:modified xsi:type="dcterms:W3CDTF">2026-03-20T10:13:26Z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