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luncic\Desktop\ŽUPANIJSKO\plan\IZVRŠENJE PRORAČUNA\izvršenje plana 2026\"/>
    </mc:Choice>
  </mc:AlternateContent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83" i="15"/>
  <c r="F81" i="15"/>
  <c r="E81" i="15"/>
  <c r="D81" i="15"/>
  <c r="C81" i="15"/>
  <c r="F80" i="15"/>
  <c r="E80" i="15"/>
  <c r="D80" i="15"/>
  <c r="C80" i="15"/>
  <c r="F79" i="15"/>
  <c r="E79" i="15"/>
  <c r="D79" i="15"/>
  <c r="C79" i="15"/>
  <c r="F78" i="15"/>
  <c r="F76" i="15"/>
  <c r="E76" i="15"/>
  <c r="D76" i="15"/>
  <c r="C76" i="15"/>
  <c r="F75" i="15"/>
  <c r="E75" i="15"/>
  <c r="D75" i="15"/>
  <c r="C75" i="15"/>
  <c r="F74" i="15"/>
  <c r="E74" i="15"/>
  <c r="D74" i="15"/>
  <c r="C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8" i="15"/>
  <c r="E68" i="15"/>
  <c r="D68" i="15"/>
  <c r="C68" i="15"/>
  <c r="F66" i="15"/>
  <c r="E66" i="15"/>
  <c r="D66" i="15"/>
  <c r="C66" i="15"/>
  <c r="F65" i="15"/>
  <c r="E65" i="15"/>
  <c r="D65" i="15"/>
  <c r="C65" i="15"/>
  <c r="F64" i="15"/>
  <c r="E64" i="15"/>
  <c r="D64" i="15"/>
  <c r="C64" i="15"/>
  <c r="F63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6" i="15"/>
  <c r="E56" i="15"/>
  <c r="D56" i="15"/>
  <c r="C56" i="15"/>
  <c r="F55" i="15"/>
  <c r="E55" i="15"/>
  <c r="D55" i="15"/>
  <c r="C55" i="15"/>
  <c r="F54" i="15"/>
  <c r="E54" i="15"/>
  <c r="D54" i="15"/>
  <c r="C54" i="15"/>
  <c r="F51" i="15"/>
  <c r="E51" i="15"/>
  <c r="D51" i="15"/>
  <c r="C51" i="15"/>
  <c r="F49" i="15"/>
  <c r="E49" i="15"/>
  <c r="D49" i="15"/>
  <c r="C49" i="15"/>
  <c r="F48" i="15"/>
  <c r="E48" i="15"/>
  <c r="D48" i="15"/>
  <c r="C48" i="15"/>
  <c r="F44" i="15"/>
  <c r="E44" i="15"/>
  <c r="D44" i="15"/>
  <c r="C44" i="15"/>
  <c r="F42" i="15"/>
  <c r="E42" i="15"/>
  <c r="D42" i="15"/>
  <c r="C42" i="15"/>
  <c r="F33" i="15"/>
  <c r="E33" i="15"/>
  <c r="D33" i="15"/>
  <c r="C33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3" i="3"/>
  <c r="K73" i="3"/>
  <c r="L72" i="3"/>
  <c r="K72" i="3"/>
  <c r="J72" i="3"/>
  <c r="I72" i="3"/>
  <c r="H72" i="3"/>
  <c r="G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J65" i="3"/>
  <c r="I65" i="3"/>
  <c r="H65" i="3"/>
  <c r="G65" i="3"/>
  <c r="L64" i="3"/>
  <c r="K64" i="3"/>
  <c r="L63" i="3"/>
  <c r="K63" i="3"/>
  <c r="J63" i="3"/>
  <c r="I63" i="3"/>
  <c r="H63" i="3"/>
  <c r="G63" i="3"/>
  <c r="L62" i="3"/>
  <c r="K62" i="3"/>
  <c r="J62" i="3"/>
  <c r="I62" i="3"/>
  <c r="H62" i="3"/>
  <c r="G62" i="3"/>
  <c r="L61" i="3"/>
  <c r="K61" i="3"/>
  <c r="L60" i="3"/>
  <c r="K60" i="3"/>
  <c r="L59" i="3"/>
  <c r="K59" i="3"/>
  <c r="L58" i="3"/>
  <c r="K58" i="3"/>
  <c r="J58" i="3"/>
  <c r="I58" i="3"/>
  <c r="H58" i="3"/>
  <c r="G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J47" i="3"/>
  <c r="I47" i="3"/>
  <c r="H47" i="3"/>
  <c r="G47" i="3"/>
  <c r="L46" i="3"/>
  <c r="K46" i="3"/>
  <c r="L45" i="3"/>
  <c r="K45" i="3"/>
  <c r="L44" i="3"/>
  <c r="K44" i="3"/>
  <c r="L43" i="3"/>
  <c r="K43" i="3"/>
  <c r="L42" i="3"/>
  <c r="K42" i="3"/>
  <c r="J42" i="3"/>
  <c r="I42" i="3"/>
  <c r="H42" i="3"/>
  <c r="G42" i="3"/>
  <c r="L41" i="3"/>
  <c r="K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<sst xmlns="http://schemas.openxmlformats.org/spreadsheetml/2006/main" count="397" uniqueCount="188">
  <si>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</si>
  <si>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</si>
  <si>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</si>
  <si>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</si>
  <si>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</si>
  <si>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</si>
  <si>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</si>
  <si>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</si>
  <si>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</si>
  <si>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</si>
  <si>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</si>
  <si>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</si>
  <si>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</si>
  <si>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</si>
  <si>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</si>
  <si>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</si>
  <si>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</si>
  <si>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</si>
  <si>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</si>
  <si>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</si>
  <si>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</si>
  <si>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</si>
  <si>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</si>
  <si>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</si>
  <si>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</si>
  <si>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</si>
  <si>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</si>
  <si>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</si>
  <si>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</si>
  <si>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</si>
  <si>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</si>
  <si>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</si>
  <si>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</si>
  <si>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</si>
  <si>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</si>
  <si>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</si>
  <si>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</si>
  <si>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</si>
  <si>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</si>
  <si>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</si>
  <si>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</si>
  <si>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</si>
  <si>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</si>
  <si>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</si>
  <si>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</si>
  <si>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</si>
  <si>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</si>
  <si>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</si>
  <si>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</si>
  <si>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</si>
  <si>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</si>
  <si>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</si>
  <si>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</si>
  <si>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</si>
  <si>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</si>
  <si>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</si>
  <si>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</si>
  <si>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</si>
  <si>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</si>
  <si>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</si>
  <si>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</si>
  <si>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</si>
  <si>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</si>
  <si>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</si>
  <si>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</si>
  <si>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</si>
  <si>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</si>
  <si>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</si>
  <si>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</si>
  <si>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</si>
  <si>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</si>
  <si>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</si>
  <si>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</si>
  <si>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</si>
  <si>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</si>
  <si>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</si>
  <si>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</si>
  <si>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</si>
  <si>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</si>
  <si>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</si>
  <si>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</si>
  <si>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</si>
  <si>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</si>
  <si>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</si>
  <si>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</si>
  <si>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</si>
  <si>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</si>
  <si>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</si>
  <si>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</si>
  <si>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</si>
  <si>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</si>
  <si>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</si>
  <si>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</si>
  <si>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</si>
  <si>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</si>
  <si>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</si>
  <si>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</si>
  <si>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</si>
  <si>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</si>
  <si>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</si>
  <si>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</si>
  <si>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</si>
  <si>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</si>
  <si>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</si>
  <si>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</si>
  <si>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</si>
  <si>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</si>
  <si>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</si>
  <si>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</si>
  <si>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</si>
  <si>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</si>
  <si>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</si>
  <si>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</si>
  <si>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</si>
  <si>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</si>
  <si>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</si>
  <si>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</si>
  <si>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</si>
  <si>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</si>
  <si>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</si>
  <si>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</si>
  <si>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</si>
  <si>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</si>
  <si>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</si>
  <si>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</si>
  <si>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</si>
  <si>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</si>
  <si>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</si>
  <si>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</si>
  <si>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</si>
  <si>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</si>
  <si>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</si>
  <si>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</si>
  <si>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</si>
  <si>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</si>
  <si>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</si>
  <si>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</si>
  <si>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</si>
  <si>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</si>
  <si>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</si>
  <si>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</si>
  <si>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</si>
  <si>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</si>
  <si>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</si>
  <si>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</si>
  <si>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</si>
  <si>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</si>
  <si>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</si>
  <si>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</si>
  <si>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</si>
  <si>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</si>
  <si>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</si>
  <si>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</si>
  <si>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</si>
  <si>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</si>
  <si>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</si>
  <si>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</si>
  <si>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</si>
  <si>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</si>
  <si>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</si>
  <si>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</si>
  <si>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</si>
  <si>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</si>
  <si>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</si>
  <si>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</si>
  <si>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</si>
  <si>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</si>
  <si>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</si>
  <si>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</si>
  <si>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</si>
  <si>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</si>
  <si>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</si>
  <si>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</si>
  <si>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75 Županijska državna odvjetništva</t>
  </si>
  <si>
    <t>3599 DUBROVNIK ŽUPANIJSKO DRŽAVNO ODVJETNIŠTVO</t>
  </si>
  <si>
    <t>2812 Djelovanje državnih odvjetništava</t>
  </si>
  <si>
    <t>11</t>
  </si>
  <si>
    <t>43</t>
  </si>
  <si>
    <t>A640000</t>
  </si>
  <si>
    <t>Progon počinitelja kaznenih i kažnjivih djela i zaštita imovine RH pred županijskim sudovima i upravnim tijelima</t>
  </si>
  <si>
    <t>TEKUĆI PLAN  2026.*</t>
  </si>
  <si>
    <t>IZVRŠENJE 1.-6.2026.*</t>
  </si>
  <si>
    <t xml:space="preserve">INDEKS**
</t>
  </si>
  <si>
    <t>Opći prihodi i primici</t>
  </si>
  <si>
    <t>3131</t>
  </si>
  <si>
    <t>DOPRINOSI ZA MIROVINSKO OSIGURANJE</t>
  </si>
  <si>
    <t>Vlastiti prihodi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</si>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</sst>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2" workbookViewId="0">
      <selection activeCell="M7" sqref="M7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355586.56</v>
      </c>
      <c r="H10" s="87">
        <v>836213</v>
      </c>
      <c r="I10" s="87">
        <v>836213</v>
      </c>
      <c r="J10" s="87">
        <v>450250.7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355586.56</v>
      </c>
      <c r="H12" s="88">
        <f>ROUND(H10+H11,2)</f>
        <v>836213</v>
      </c>
      <c r="I12" s="88">
        <f>ROUND(I10+I11,2)</f>
        <v>836213</v>
      </c>
      <c r="J12" s="88">
        <f>ROUND(J10+J11,2)</f>
        <v>450250.7</v>
      </c>
      <c r="K12" s="89">
        <f>J12/G12*100</f>
        <v>126.621967939396</v>
      </c>
      <c r="L12" s="89">
        <f>J12/I12*100</f>
        <v>53.844020602406303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353213.67</v>
      </c>
      <c r="H13" s="87">
        <v>830898</v>
      </c>
      <c r="I13" s="87">
        <v>830898</v>
      </c>
      <c r="J13" s="87">
        <v>447770.91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2372.04</v>
      </c>
      <c r="H14" s="87">
        <v>5315</v>
      </c>
      <c r="I14" s="87">
        <v>5315</v>
      </c>
      <c r="J14" s="87">
        <v>2479.79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355585.71</v>
      </c>
      <c r="H15" s="88">
        <f>ROUND(H13+H14,2)</f>
        <v>836213</v>
      </c>
      <c r="I15" s="88">
        <f>ROUND(I13+I14,2)</f>
        <v>836213</v>
      </c>
      <c r="J15" s="88">
        <f>ROUND(J13+J14,2)</f>
        <v>450250.7</v>
      </c>
      <c r="K15" s="89">
        <f>J15/G15*100</f>
        <v>126.622270619368</v>
      </c>
      <c r="L15" s="89">
        <f>J15/I15*100</f>
        <v>53.844020602406303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0.85</v>
      </c>
      <c r="H16" s="91">
        <f>ROUND(H12-H15,2)</f>
        <v>0</v>
      </c>
      <c r="I16" s="91">
        <f>ROUND(I12-I15,2)</f>
        <v>0</v>
      </c>
      <c r="J16" s="91">
        <f>ROUND(J12-J15,2)</f>
        <v>0</v>
      </c>
      <c r="K16" s="89">
        <f>J16/G16*100</f>
        <v>0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0</v>
      </c>
      <c r="H24" s="87"/>
      <c r="I24" s="87"/>
      <c r="J24" s="87">
        <v>0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0</v>
      </c>
      <c r="H25" s="87"/>
      <c r="I25" s="87"/>
      <c r="J25" s="87">
        <v>0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0</v>
      </c>
      <c r="H26" s="95">
        <f>ROUND(H24+H25,2)</f>
        <v>0</v>
      </c>
      <c r="I26" s="95">
        <f>ROUND(I24+I25,2)</f>
        <v>0</v>
      </c>
      <c r="J26" s="95">
        <f>ROUND(J24+J25,2)</f>
        <v>0</v>
      </c>
      <c r="K26" s="94" t="e">
        <f>J26/G26*100</f>
        <v>#DIV/0!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0.85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>
        <f>J27/G27*100</f>
        <v>0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4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355586.55999999994</v>
      </c>
      <c r="H10" s="66">
        <f>H11</f>
        <v>836213</v>
      </c>
      <c r="I10" s="66">
        <f>I11</f>
        <v>836213</v>
      </c>
      <c r="J10" s="66">
        <f>J11</f>
        <v>450250.69999999995</v>
      </c>
      <c r="K10" s="70">
        <f t="shared" ref="K10:K21" si="0">(J10*100)/G10</f>
        <v>126.6219679393957</v>
      </c>
      <c r="L10" s="70">
        <f t="shared" ref="L10:L21" si="1">(J10*100)/I10</f>
        <v>53.844020602406324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G12+G15+G18</f>
        <v>355586.55999999994</v>
      </c>
      <c r="H11" s="66">
        <f>H12+H15+H18</f>
        <v>836213</v>
      </c>
      <c r="I11" s="66">
        <f>I12+I15+I18</f>
        <v>836213</v>
      </c>
      <c r="J11" s="66">
        <f>J12+J15+J18</f>
        <v>450250.69999999995</v>
      </c>
      <c r="K11" s="66">
        <f t="shared" si="0"/>
        <v>126.6219679393957</v>
      </c>
      <c r="L11" s="66">
        <f t="shared" si="1"/>
        <v>53.844020602406324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0.85</v>
      </c>
      <c r="H12" s="66">
        <f t="shared" si="2"/>
        <v>0</v>
      </c>
      <c r="I12" s="66">
        <f t="shared" si="2"/>
        <v>0</v>
      </c>
      <c r="J12" s="66">
        <f t="shared" si="2"/>
        <v>0</v>
      </c>
      <c r="K12" s="66">
        <f t="shared" si="0"/>
        <v>0</v>
      </c>
      <c r="L12" s="66" t="e">
        <f t="shared" si="1"/>
        <v>#DIV/0!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0.85</v>
      </c>
      <c r="H13" s="66">
        <f t="shared" si="2"/>
        <v>0</v>
      </c>
      <c r="I13" s="66">
        <f t="shared" si="2"/>
        <v>0</v>
      </c>
      <c r="J13" s="66">
        <f t="shared" si="2"/>
        <v>0</v>
      </c>
      <c r="K13" s="66">
        <f t="shared" si="0"/>
        <v>0</v>
      </c>
      <c r="L13" s="66" t="e">
        <f t="shared" si="1"/>
        <v>#DIV/0!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0.85</v>
      </c>
      <c r="H14" s="67">
        <v>0</v>
      </c>
      <c r="I14" s="67">
        <v>0</v>
      </c>
      <c r="J14" s="67">
        <v>0</v>
      </c>
      <c r="K14" s="67">
        <f t="shared" si="0"/>
        <v>0</v>
      </c>
      <c r="L14" s="67" t="e">
        <f t="shared" si="1"/>
        <v>#DIV/0!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0</v>
      </c>
      <c r="H15" s="66">
        <f t="shared" si="3"/>
        <v>1000</v>
      </c>
      <c r="I15" s="66">
        <f t="shared" si="3"/>
        <v>1000</v>
      </c>
      <c r="J15" s="66">
        <f t="shared" si="3"/>
        <v>0</v>
      </c>
      <c r="K15" s="66" t="e">
        <f t="shared" si="0"/>
        <v>#DIV/0!</v>
      </c>
      <c r="L15" s="66">
        <f t="shared" si="1"/>
        <v>0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 t="shared" si="3"/>
        <v>0</v>
      </c>
      <c r="H16" s="66">
        <f t="shared" si="3"/>
        <v>1000</v>
      </c>
      <c r="I16" s="66">
        <f t="shared" si="3"/>
        <v>1000</v>
      </c>
      <c r="J16" s="66">
        <f t="shared" si="3"/>
        <v>0</v>
      </c>
      <c r="K16" s="66" t="e">
        <f t="shared" si="0"/>
        <v>#DIV/0!</v>
      </c>
      <c r="L16" s="66">
        <f t="shared" si="1"/>
        <v>0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0</v>
      </c>
      <c r="H17" s="67">
        <v>1000</v>
      </c>
      <c r="I17" s="67">
        <v>1000</v>
      </c>
      <c r="J17" s="67">
        <v>0</v>
      </c>
      <c r="K17" s="67" t="e">
        <f t="shared" si="0"/>
        <v>#DIV/0!</v>
      </c>
      <c r="L17" s="67">
        <f t="shared" si="1"/>
        <v>0</v>
      </c>
    </row>
    <row r="18" spans="2:12" x14ac:dyDescent="0.25">
      <c r="B18" s="66"/>
      <c r="C18" s="66" t="s">
        <v>64</v>
      </c>
      <c r="D18" s="66"/>
      <c r="E18" s="66"/>
      <c r="F18" s="66" t="s">
        <v>65</v>
      </c>
      <c r="G18" s="66">
        <f>G19</f>
        <v>355585.70999999996</v>
      </c>
      <c r="H18" s="66">
        <f>H19</f>
        <v>835213</v>
      </c>
      <c r="I18" s="66">
        <f>I19</f>
        <v>835213</v>
      </c>
      <c r="J18" s="66">
        <f>J19</f>
        <v>450250.69999999995</v>
      </c>
      <c r="K18" s="66">
        <f t="shared" si="0"/>
        <v>126.6222706193677</v>
      </c>
      <c r="L18" s="66">
        <f t="shared" si="1"/>
        <v>53.908488014434639</v>
      </c>
    </row>
    <row r="19" spans="2:12" x14ac:dyDescent="0.25">
      <c r="B19" s="66"/>
      <c r="C19" s="66"/>
      <c r="D19" s="66" t="s">
        <v>66</v>
      </c>
      <c r="E19" s="66"/>
      <c r="F19" s="66" t="s">
        <v>67</v>
      </c>
      <c r="G19" s="66">
        <f>G20+G21</f>
        <v>355585.70999999996</v>
      </c>
      <c r="H19" s="66">
        <f>H20+H21</f>
        <v>835213</v>
      </c>
      <c r="I19" s="66">
        <f>I20+I21</f>
        <v>835213</v>
      </c>
      <c r="J19" s="66">
        <f>J20+J21</f>
        <v>450250.69999999995</v>
      </c>
      <c r="K19" s="66">
        <f t="shared" si="0"/>
        <v>126.6222706193677</v>
      </c>
      <c r="L19" s="66">
        <f t="shared" si="1"/>
        <v>53.908488014434639</v>
      </c>
    </row>
    <row r="20" spans="2:12" x14ac:dyDescent="0.25">
      <c r="B20" s="67"/>
      <c r="C20" s="67"/>
      <c r="D20" s="67"/>
      <c r="E20" s="67" t="s">
        <v>68</v>
      </c>
      <c r="F20" s="67" t="s">
        <v>69</v>
      </c>
      <c r="G20" s="67">
        <v>353213.67</v>
      </c>
      <c r="H20" s="67">
        <v>830198</v>
      </c>
      <c r="I20" s="67">
        <v>830198</v>
      </c>
      <c r="J20" s="67">
        <v>447770.91</v>
      </c>
      <c r="K20" s="67">
        <f t="shared" si="0"/>
        <v>126.77054939578075</v>
      </c>
      <c r="L20" s="67">
        <f t="shared" si="1"/>
        <v>53.935435883969845</v>
      </c>
    </row>
    <row r="21" spans="2:12" x14ac:dyDescent="0.25">
      <c r="B21" s="67"/>
      <c r="C21" s="67"/>
      <c r="D21" s="67"/>
      <c r="E21" s="67" t="s">
        <v>70</v>
      </c>
      <c r="F21" s="67" t="s">
        <v>71</v>
      </c>
      <c r="G21" s="67">
        <v>2372.04</v>
      </c>
      <c r="H21" s="67">
        <v>5015</v>
      </c>
      <c r="I21" s="67">
        <v>5015</v>
      </c>
      <c r="J21" s="67">
        <v>2479.79</v>
      </c>
      <c r="K21" s="67">
        <f t="shared" si="0"/>
        <v>104.54250349909782</v>
      </c>
      <c r="L21" s="67">
        <f t="shared" si="1"/>
        <v>49.447457627118645</v>
      </c>
    </row>
    <row r="22" spans="2:12" x14ac:dyDescent="0.25">
      <c r="F22" s="36"/>
    </row>
    <row r="23" spans="2:12" x14ac:dyDescent="0.25">
      <c r="F23" s="36"/>
    </row>
    <row r="24" spans="2:12" ht="36.75" customHeight="1" x14ac:dyDescent="0.25">
      <c r="B24" s="120" t="s">
        <v>3</v>
      </c>
      <c r="C24" s="121"/>
      <c r="D24" s="121"/>
      <c r="E24" s="121"/>
      <c r="F24" s="122"/>
      <c r="G24" s="29" t="s">
        <v>46</v>
      </c>
      <c r="H24" s="29" t="s">
        <v>43</v>
      </c>
      <c r="I24" s="29" t="s">
        <v>44</v>
      </c>
      <c r="J24" s="29" t="s">
        <v>47</v>
      </c>
      <c r="K24" s="29" t="s">
        <v>6</v>
      </c>
      <c r="L24" s="29" t="s">
        <v>22</v>
      </c>
    </row>
    <row r="25" spans="2:12" x14ac:dyDescent="0.25">
      <c r="B25" s="117">
        <v>1</v>
      </c>
      <c r="C25" s="118"/>
      <c r="D25" s="118"/>
      <c r="E25" s="118"/>
      <c r="F25" s="119"/>
      <c r="G25" s="31">
        <v>2</v>
      </c>
      <c r="H25" s="31">
        <v>3</v>
      </c>
      <c r="I25" s="31">
        <v>4</v>
      </c>
      <c r="J25" s="31">
        <v>5</v>
      </c>
      <c r="K25" s="31" t="s">
        <v>13</v>
      </c>
      <c r="L25" s="31" t="s">
        <v>14</v>
      </c>
    </row>
    <row r="26" spans="2:12" x14ac:dyDescent="0.25">
      <c r="B26" s="66"/>
      <c r="C26" s="67"/>
      <c r="D26" s="68"/>
      <c r="E26" s="69"/>
      <c r="F26" s="9" t="s">
        <v>21</v>
      </c>
      <c r="G26" s="66">
        <f>G27+G68</f>
        <v>355585.70999999996</v>
      </c>
      <c r="H26" s="66">
        <f>H27+H68</f>
        <v>836213</v>
      </c>
      <c r="I26" s="66">
        <f>I27+I68</f>
        <v>836213</v>
      </c>
      <c r="J26" s="66">
        <f>J27+J68</f>
        <v>450250.69999999995</v>
      </c>
      <c r="K26" s="71">
        <f t="shared" ref="K26:K73" si="4">(J26*100)/G26</f>
        <v>126.6222706193677</v>
      </c>
      <c r="L26" s="71">
        <f t="shared" ref="L26:L73" si="5">(J26*100)/I26</f>
        <v>53.844020602406324</v>
      </c>
    </row>
    <row r="27" spans="2:12" x14ac:dyDescent="0.25">
      <c r="B27" s="66" t="s">
        <v>72</v>
      </c>
      <c r="C27" s="66"/>
      <c r="D27" s="66"/>
      <c r="E27" s="66"/>
      <c r="F27" s="66" t="s">
        <v>73</v>
      </c>
      <c r="G27" s="66">
        <f>G28+G36+G62</f>
        <v>353213.67</v>
      </c>
      <c r="H27" s="66">
        <f>H28+H36+H62</f>
        <v>830898</v>
      </c>
      <c r="I27" s="66">
        <f>I28+I36+I62</f>
        <v>830898</v>
      </c>
      <c r="J27" s="66">
        <f>J28+J36+J62</f>
        <v>447770.91</v>
      </c>
      <c r="K27" s="66">
        <f t="shared" si="4"/>
        <v>126.77054939578075</v>
      </c>
      <c r="L27" s="66">
        <f t="shared" si="5"/>
        <v>53.88999732819191</v>
      </c>
    </row>
    <row r="28" spans="2:12" x14ac:dyDescent="0.25">
      <c r="B28" s="66"/>
      <c r="C28" s="66" t="s">
        <v>74</v>
      </c>
      <c r="D28" s="66"/>
      <c r="E28" s="66"/>
      <c r="F28" s="66" t="s">
        <v>75</v>
      </c>
      <c r="G28" s="66">
        <f>G29+G32+G34</f>
        <v>309936.90999999997</v>
      </c>
      <c r="H28" s="66">
        <f>H29+H32+H34</f>
        <v>737710</v>
      </c>
      <c r="I28" s="66">
        <f>I29+I32+I34</f>
        <v>737710</v>
      </c>
      <c r="J28" s="66">
        <f>J29+J32+J34</f>
        <v>367246.77</v>
      </c>
      <c r="K28" s="66">
        <f t="shared" si="4"/>
        <v>118.49081479195235</v>
      </c>
      <c r="L28" s="66">
        <f t="shared" si="5"/>
        <v>49.781996990687396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G30+G31</f>
        <v>260441.72</v>
      </c>
      <c r="H29" s="66">
        <f>H30+H31</f>
        <v>621640</v>
      </c>
      <c r="I29" s="66">
        <f>I30+I31</f>
        <v>621640</v>
      </c>
      <c r="J29" s="66">
        <f>J30+J31</f>
        <v>308464.17000000004</v>
      </c>
      <c r="K29" s="66">
        <f t="shared" si="4"/>
        <v>118.4388468944223</v>
      </c>
      <c r="L29" s="66">
        <f t="shared" si="5"/>
        <v>49.621029856508592</v>
      </c>
    </row>
    <row r="30" spans="2:12" x14ac:dyDescent="0.25">
      <c r="B30" s="67"/>
      <c r="C30" s="67"/>
      <c r="D30" s="67"/>
      <c r="E30" s="67" t="s">
        <v>78</v>
      </c>
      <c r="F30" s="67" t="s">
        <v>79</v>
      </c>
      <c r="G30" s="67">
        <v>259550.5</v>
      </c>
      <c r="H30" s="67">
        <v>612660</v>
      </c>
      <c r="I30" s="67">
        <v>612660</v>
      </c>
      <c r="J30" s="67">
        <v>305483.84000000003</v>
      </c>
      <c r="K30" s="67">
        <f t="shared" si="4"/>
        <v>117.69726507943541</v>
      </c>
      <c r="L30" s="67">
        <f t="shared" si="5"/>
        <v>49.861887506936966</v>
      </c>
    </row>
    <row r="31" spans="2:12" x14ac:dyDescent="0.25">
      <c r="B31" s="67"/>
      <c r="C31" s="67"/>
      <c r="D31" s="67"/>
      <c r="E31" s="67" t="s">
        <v>80</v>
      </c>
      <c r="F31" s="67" t="s">
        <v>81</v>
      </c>
      <c r="G31" s="67">
        <v>891.22</v>
      </c>
      <c r="H31" s="67">
        <v>8980</v>
      </c>
      <c r="I31" s="67">
        <v>8980</v>
      </c>
      <c r="J31" s="67">
        <v>2980.33</v>
      </c>
      <c r="K31" s="67">
        <f t="shared" si="4"/>
        <v>334.41013442247703</v>
      </c>
      <c r="L31" s="67">
        <f t="shared" si="5"/>
        <v>33.188530066815147</v>
      </c>
    </row>
    <row r="32" spans="2:12" x14ac:dyDescent="0.25">
      <c r="B32" s="66"/>
      <c r="C32" s="66"/>
      <c r="D32" s="66" t="s">
        <v>82</v>
      </c>
      <c r="E32" s="66"/>
      <c r="F32" s="66" t="s">
        <v>83</v>
      </c>
      <c r="G32" s="66">
        <f>G33</f>
        <v>6522.27</v>
      </c>
      <c r="H32" s="66">
        <f>H33</f>
        <v>13500</v>
      </c>
      <c r="I32" s="66">
        <f>I33</f>
        <v>13500</v>
      </c>
      <c r="J32" s="66">
        <f>J33</f>
        <v>7885.98</v>
      </c>
      <c r="K32" s="66">
        <f t="shared" si="4"/>
        <v>120.908518046631</v>
      </c>
      <c r="L32" s="66">
        <f t="shared" si="5"/>
        <v>58.414666666666669</v>
      </c>
    </row>
    <row r="33" spans="2:12" x14ac:dyDescent="0.25">
      <c r="B33" s="67"/>
      <c r="C33" s="67"/>
      <c r="D33" s="67"/>
      <c r="E33" s="67" t="s">
        <v>84</v>
      </c>
      <c r="F33" s="67" t="s">
        <v>83</v>
      </c>
      <c r="G33" s="67">
        <v>6522.27</v>
      </c>
      <c r="H33" s="67">
        <v>13500</v>
      </c>
      <c r="I33" s="67">
        <v>13500</v>
      </c>
      <c r="J33" s="67">
        <v>7885.98</v>
      </c>
      <c r="K33" s="67">
        <f t="shared" si="4"/>
        <v>120.908518046631</v>
      </c>
      <c r="L33" s="67">
        <f t="shared" si="5"/>
        <v>58.414666666666669</v>
      </c>
    </row>
    <row r="34" spans="2:12" x14ac:dyDescent="0.25">
      <c r="B34" s="66"/>
      <c r="C34" s="66"/>
      <c r="D34" s="66" t="s">
        <v>85</v>
      </c>
      <c r="E34" s="66"/>
      <c r="F34" s="66" t="s">
        <v>86</v>
      </c>
      <c r="G34" s="66">
        <f>G35</f>
        <v>42972.92</v>
      </c>
      <c r="H34" s="66">
        <f>H35</f>
        <v>102570</v>
      </c>
      <c r="I34" s="66">
        <f>I35</f>
        <v>102570</v>
      </c>
      <c r="J34" s="66">
        <f>J35</f>
        <v>50896.62</v>
      </c>
      <c r="K34" s="66">
        <f t="shared" si="4"/>
        <v>118.43882147175478</v>
      </c>
      <c r="L34" s="66">
        <f t="shared" si="5"/>
        <v>49.621351272301844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42972.92</v>
      </c>
      <c r="H35" s="67">
        <v>102570</v>
      </c>
      <c r="I35" s="67">
        <v>102570</v>
      </c>
      <c r="J35" s="67">
        <v>50896.62</v>
      </c>
      <c r="K35" s="67">
        <f t="shared" si="4"/>
        <v>118.43882147175478</v>
      </c>
      <c r="L35" s="67">
        <f t="shared" si="5"/>
        <v>49.621351272301844</v>
      </c>
    </row>
    <row r="36" spans="2:12" x14ac:dyDescent="0.25">
      <c r="B36" s="66"/>
      <c r="C36" s="66" t="s">
        <v>89</v>
      </c>
      <c r="D36" s="66"/>
      <c r="E36" s="66"/>
      <c r="F36" s="66" t="s">
        <v>90</v>
      </c>
      <c r="G36" s="66">
        <f>G37+G42+G47+G56+G58</f>
        <v>42689.420000000006</v>
      </c>
      <c r="H36" s="66">
        <f>H37+H42+H47+H56+H58</f>
        <v>92200</v>
      </c>
      <c r="I36" s="66">
        <f>I37+I42+I47+I56+I58</f>
        <v>92200</v>
      </c>
      <c r="J36" s="66">
        <f>J37+J42+J47+J56+J58</f>
        <v>80117.73</v>
      </c>
      <c r="K36" s="66">
        <f t="shared" si="4"/>
        <v>187.67584567792204</v>
      </c>
      <c r="L36" s="66">
        <f t="shared" si="5"/>
        <v>86.895585683297185</v>
      </c>
    </row>
    <row r="37" spans="2:12" x14ac:dyDescent="0.25">
      <c r="B37" s="66"/>
      <c r="C37" s="66"/>
      <c r="D37" s="66" t="s">
        <v>91</v>
      </c>
      <c r="E37" s="66"/>
      <c r="F37" s="66" t="s">
        <v>92</v>
      </c>
      <c r="G37" s="66">
        <f>G38+G39+G40+G41</f>
        <v>10114.400000000001</v>
      </c>
      <c r="H37" s="66">
        <f>H38+H39+H40+H41</f>
        <v>20050</v>
      </c>
      <c r="I37" s="66">
        <f>I38+I39+I40+I41</f>
        <v>20050</v>
      </c>
      <c r="J37" s="66">
        <f>J38+J39+J40+J41</f>
        <v>11955.79</v>
      </c>
      <c r="K37" s="66">
        <f t="shared" si="4"/>
        <v>118.20562762002687</v>
      </c>
      <c r="L37" s="66">
        <f t="shared" si="5"/>
        <v>59.629875311720696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4675.01</v>
      </c>
      <c r="H38" s="67">
        <v>9000</v>
      </c>
      <c r="I38" s="67">
        <v>9000</v>
      </c>
      <c r="J38" s="67">
        <v>5434.96</v>
      </c>
      <c r="K38" s="67">
        <f t="shared" si="4"/>
        <v>116.25558020196748</v>
      </c>
      <c r="L38" s="67">
        <f t="shared" si="5"/>
        <v>60.388444444444445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5439.39</v>
      </c>
      <c r="H39" s="67">
        <v>10500</v>
      </c>
      <c r="I39" s="67">
        <v>10500</v>
      </c>
      <c r="J39" s="67">
        <v>5930.83</v>
      </c>
      <c r="K39" s="67">
        <f t="shared" si="4"/>
        <v>109.03483662690117</v>
      </c>
      <c r="L39" s="67">
        <f t="shared" si="5"/>
        <v>56.484095238095236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0</v>
      </c>
      <c r="H40" s="67">
        <v>500</v>
      </c>
      <c r="I40" s="67">
        <v>500</v>
      </c>
      <c r="J40" s="67">
        <v>590</v>
      </c>
      <c r="K40" s="67" t="e">
        <f t="shared" si="4"/>
        <v>#DIV/0!</v>
      </c>
      <c r="L40" s="67">
        <f t="shared" si="5"/>
        <v>118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0</v>
      </c>
      <c r="H41" s="67">
        <v>50</v>
      </c>
      <c r="I41" s="67">
        <v>50</v>
      </c>
      <c r="J41" s="67">
        <v>0</v>
      </c>
      <c r="K41" s="67" t="e">
        <f t="shared" si="4"/>
        <v>#DIV/0!</v>
      </c>
      <c r="L41" s="67">
        <f t="shared" si="5"/>
        <v>0</v>
      </c>
    </row>
    <row r="42" spans="2:12" x14ac:dyDescent="0.25">
      <c r="B42" s="66"/>
      <c r="C42" s="66"/>
      <c r="D42" s="66" t="s">
        <v>101</v>
      </c>
      <c r="E42" s="66"/>
      <c r="F42" s="66" t="s">
        <v>102</v>
      </c>
      <c r="G42" s="66">
        <f>G43+G44+G45+G46</f>
        <v>5000.4099999999989</v>
      </c>
      <c r="H42" s="66">
        <f>H43+H44+H45+H46</f>
        <v>10750</v>
      </c>
      <c r="I42" s="66">
        <f>I43+I44+I45+I46</f>
        <v>10750</v>
      </c>
      <c r="J42" s="66">
        <f>J43+J44+J45+J46</f>
        <v>3336.31</v>
      </c>
      <c r="K42" s="66">
        <f t="shared" si="4"/>
        <v>66.720728900230199</v>
      </c>
      <c r="L42" s="66">
        <f t="shared" si="5"/>
        <v>31.035441860465117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4434.04</v>
      </c>
      <c r="H43" s="67">
        <v>7600</v>
      </c>
      <c r="I43" s="67">
        <v>7600</v>
      </c>
      <c r="J43" s="67">
        <v>2286.33</v>
      </c>
      <c r="K43" s="67">
        <f t="shared" si="4"/>
        <v>51.563134297390192</v>
      </c>
      <c r="L43" s="67">
        <f t="shared" si="5"/>
        <v>30.083289473684211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386.66</v>
      </c>
      <c r="H44" s="67">
        <v>1500</v>
      </c>
      <c r="I44" s="67">
        <v>1500</v>
      </c>
      <c r="J44" s="67">
        <v>449.98</v>
      </c>
      <c r="K44" s="67">
        <f t="shared" si="4"/>
        <v>116.37614441628303</v>
      </c>
      <c r="L44" s="67">
        <f t="shared" si="5"/>
        <v>29.998666666666665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8.23</v>
      </c>
      <c r="H45" s="67">
        <v>150</v>
      </c>
      <c r="I45" s="67">
        <v>150</v>
      </c>
      <c r="J45" s="67">
        <v>0</v>
      </c>
      <c r="K45" s="67">
        <f t="shared" si="4"/>
        <v>0</v>
      </c>
      <c r="L45" s="67">
        <f t="shared" si="5"/>
        <v>0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171.48</v>
      </c>
      <c r="H46" s="67">
        <v>1500</v>
      </c>
      <c r="I46" s="67">
        <v>1500</v>
      </c>
      <c r="J46" s="67">
        <v>600</v>
      </c>
      <c r="K46" s="67">
        <f t="shared" si="4"/>
        <v>349.89503149055287</v>
      </c>
      <c r="L46" s="67">
        <f t="shared" si="5"/>
        <v>40</v>
      </c>
    </row>
    <row r="47" spans="2:12" x14ac:dyDescent="0.25">
      <c r="B47" s="66"/>
      <c r="C47" s="66"/>
      <c r="D47" s="66" t="s">
        <v>111</v>
      </c>
      <c r="E47" s="66"/>
      <c r="F47" s="66" t="s">
        <v>112</v>
      </c>
      <c r="G47" s="66">
        <f>G48+G49+G50+G51+G52+G53+G54+G55</f>
        <v>26776.010000000002</v>
      </c>
      <c r="H47" s="66">
        <f>H48+H49+H50+H51+H52+H53+H54+H55</f>
        <v>58800</v>
      </c>
      <c r="I47" s="66">
        <f>I48+I49+I50+I51+I52+I53+I54+I55</f>
        <v>58800</v>
      </c>
      <c r="J47" s="66">
        <f>J48+J49+J50+J51+J52+J53+J54+J55</f>
        <v>63958.9</v>
      </c>
      <c r="K47" s="66">
        <f t="shared" si="4"/>
        <v>238.86643304958429</v>
      </c>
      <c r="L47" s="66">
        <f t="shared" si="5"/>
        <v>108.77363945578232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2303.96</v>
      </c>
      <c r="H48" s="67">
        <v>5500</v>
      </c>
      <c r="I48" s="67">
        <v>5500</v>
      </c>
      <c r="J48" s="67">
        <v>2625.52</v>
      </c>
      <c r="K48" s="67">
        <f t="shared" si="4"/>
        <v>113.95683952846403</v>
      </c>
      <c r="L48" s="67">
        <f t="shared" si="5"/>
        <v>47.736727272727272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44</v>
      </c>
      <c r="H49" s="67">
        <v>1000</v>
      </c>
      <c r="I49" s="67">
        <v>1000</v>
      </c>
      <c r="J49" s="67">
        <v>243</v>
      </c>
      <c r="K49" s="67">
        <f t="shared" si="4"/>
        <v>552.27272727272725</v>
      </c>
      <c r="L49" s="67">
        <f t="shared" si="5"/>
        <v>24.3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0</v>
      </c>
      <c r="H50" s="67">
        <v>1000</v>
      </c>
      <c r="I50" s="67">
        <v>1000</v>
      </c>
      <c r="J50" s="67">
        <v>0</v>
      </c>
      <c r="K50" s="67" t="e">
        <f t="shared" si="4"/>
        <v>#DIV/0!</v>
      </c>
      <c r="L50" s="67">
        <f t="shared" si="5"/>
        <v>0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1239.27</v>
      </c>
      <c r="H51" s="67">
        <v>3600</v>
      </c>
      <c r="I51" s="67">
        <v>3600</v>
      </c>
      <c r="J51" s="67">
        <v>1367.23</v>
      </c>
      <c r="K51" s="67">
        <f t="shared" si="4"/>
        <v>110.32543352134725</v>
      </c>
      <c r="L51" s="67">
        <f t="shared" si="5"/>
        <v>37.978611111111114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0</v>
      </c>
      <c r="H52" s="67">
        <v>860</v>
      </c>
      <c r="I52" s="67">
        <v>860</v>
      </c>
      <c r="J52" s="67">
        <v>0</v>
      </c>
      <c r="K52" s="67" t="e">
        <f t="shared" si="4"/>
        <v>#DIV/0!</v>
      </c>
      <c r="L52" s="67">
        <f t="shared" si="5"/>
        <v>0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22970.33</v>
      </c>
      <c r="H53" s="67">
        <v>46000</v>
      </c>
      <c r="I53" s="67">
        <v>46000</v>
      </c>
      <c r="J53" s="67">
        <v>59459.26</v>
      </c>
      <c r="K53" s="67">
        <f t="shared" si="4"/>
        <v>258.85244138852158</v>
      </c>
      <c r="L53" s="67">
        <f t="shared" si="5"/>
        <v>129.25926086956522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9.9600000000000009</v>
      </c>
      <c r="H54" s="67">
        <v>40</v>
      </c>
      <c r="I54" s="67">
        <v>40</v>
      </c>
      <c r="J54" s="67">
        <v>9.9600000000000009</v>
      </c>
      <c r="K54" s="67">
        <f t="shared" si="4"/>
        <v>99.999999999999986</v>
      </c>
      <c r="L54" s="67">
        <f t="shared" si="5"/>
        <v>24.9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208.49</v>
      </c>
      <c r="H55" s="67">
        <v>800</v>
      </c>
      <c r="I55" s="67">
        <v>800</v>
      </c>
      <c r="J55" s="67">
        <v>253.93</v>
      </c>
      <c r="K55" s="67">
        <f t="shared" si="4"/>
        <v>121.79481030265239</v>
      </c>
      <c r="L55" s="67">
        <f t="shared" si="5"/>
        <v>31.741250000000001</v>
      </c>
    </row>
    <row r="56" spans="2:12" x14ac:dyDescent="0.25">
      <c r="B56" s="66"/>
      <c r="C56" s="66"/>
      <c r="D56" s="66" t="s">
        <v>129</v>
      </c>
      <c r="E56" s="66"/>
      <c r="F56" s="66" t="s">
        <v>130</v>
      </c>
      <c r="G56" s="66">
        <f>G57</f>
        <v>167.68</v>
      </c>
      <c r="H56" s="66">
        <f>H57</f>
        <v>1000</v>
      </c>
      <c r="I56" s="66">
        <f>I57</f>
        <v>1000</v>
      </c>
      <c r="J56" s="66">
        <f>J57</f>
        <v>95.8</v>
      </c>
      <c r="K56" s="66">
        <f t="shared" si="4"/>
        <v>57.132633587786259</v>
      </c>
      <c r="L56" s="66">
        <f t="shared" si="5"/>
        <v>9.58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167.68</v>
      </c>
      <c r="H57" s="67">
        <v>1000</v>
      </c>
      <c r="I57" s="67">
        <v>1000</v>
      </c>
      <c r="J57" s="67">
        <v>95.8</v>
      </c>
      <c r="K57" s="67">
        <f t="shared" si="4"/>
        <v>57.132633587786259</v>
      </c>
      <c r="L57" s="67">
        <f t="shared" si="5"/>
        <v>9.58</v>
      </c>
    </row>
    <row r="58" spans="2:12" x14ac:dyDescent="0.25">
      <c r="B58" s="66"/>
      <c r="C58" s="66"/>
      <c r="D58" s="66" t="s">
        <v>133</v>
      </c>
      <c r="E58" s="66"/>
      <c r="F58" s="66" t="s">
        <v>134</v>
      </c>
      <c r="G58" s="66">
        <f>G59+G60+G61</f>
        <v>630.91999999999996</v>
      </c>
      <c r="H58" s="66">
        <f>H59+H60+H61</f>
        <v>1600</v>
      </c>
      <c r="I58" s="66">
        <f>I59+I60+I61</f>
        <v>1600</v>
      </c>
      <c r="J58" s="66">
        <f>J59+J60+J61</f>
        <v>770.93</v>
      </c>
      <c r="K58" s="66">
        <f t="shared" si="4"/>
        <v>122.19140303049515</v>
      </c>
      <c r="L58" s="66">
        <f t="shared" si="5"/>
        <v>48.183124999999997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630.91999999999996</v>
      </c>
      <c r="H59" s="67">
        <v>800</v>
      </c>
      <c r="I59" s="67">
        <v>800</v>
      </c>
      <c r="J59" s="67">
        <v>642.42999999999995</v>
      </c>
      <c r="K59" s="67">
        <f t="shared" si="4"/>
        <v>101.82432004057567</v>
      </c>
      <c r="L59" s="67">
        <f t="shared" si="5"/>
        <v>80.303749999999994</v>
      </c>
    </row>
    <row r="60" spans="2:12" x14ac:dyDescent="0.25">
      <c r="B60" s="67"/>
      <c r="C60" s="67"/>
      <c r="D60" s="67"/>
      <c r="E60" s="67" t="s">
        <v>137</v>
      </c>
      <c r="F60" s="67" t="s">
        <v>138</v>
      </c>
      <c r="G60" s="67">
        <v>0</v>
      </c>
      <c r="H60" s="67">
        <v>500</v>
      </c>
      <c r="I60" s="67">
        <v>500</v>
      </c>
      <c r="J60" s="67">
        <v>0</v>
      </c>
      <c r="K60" s="67" t="e">
        <f t="shared" si="4"/>
        <v>#DIV/0!</v>
      </c>
      <c r="L60" s="67">
        <f t="shared" si="5"/>
        <v>0</v>
      </c>
    </row>
    <row r="61" spans="2:12" x14ac:dyDescent="0.25">
      <c r="B61" s="67"/>
      <c r="C61" s="67"/>
      <c r="D61" s="67"/>
      <c r="E61" s="67" t="s">
        <v>139</v>
      </c>
      <c r="F61" s="67" t="s">
        <v>134</v>
      </c>
      <c r="G61" s="67">
        <v>0</v>
      </c>
      <c r="H61" s="67">
        <v>300</v>
      </c>
      <c r="I61" s="67">
        <v>300</v>
      </c>
      <c r="J61" s="67">
        <v>128.5</v>
      </c>
      <c r="K61" s="67" t="e">
        <f t="shared" si="4"/>
        <v>#DIV/0!</v>
      </c>
      <c r="L61" s="67">
        <f t="shared" si="5"/>
        <v>42.833333333333336</v>
      </c>
    </row>
    <row r="62" spans="2:12" x14ac:dyDescent="0.25">
      <c r="B62" s="66"/>
      <c r="C62" s="66" t="s">
        <v>140</v>
      </c>
      <c r="D62" s="66"/>
      <c r="E62" s="66"/>
      <c r="F62" s="66" t="s">
        <v>141</v>
      </c>
      <c r="G62" s="66">
        <f>G63+G65</f>
        <v>587.34</v>
      </c>
      <c r="H62" s="66">
        <f>H63+H65</f>
        <v>988</v>
      </c>
      <c r="I62" s="66">
        <f>I63+I65</f>
        <v>988</v>
      </c>
      <c r="J62" s="66">
        <f>J63+J65</f>
        <v>406.40999999999997</v>
      </c>
      <c r="K62" s="66">
        <f t="shared" si="4"/>
        <v>69.195014812544684</v>
      </c>
      <c r="L62" s="66">
        <f t="shared" si="5"/>
        <v>41.134615384615387</v>
      </c>
    </row>
    <row r="63" spans="2:12" x14ac:dyDescent="0.25">
      <c r="B63" s="66"/>
      <c r="C63" s="66"/>
      <c r="D63" s="66" t="s">
        <v>142</v>
      </c>
      <c r="E63" s="66"/>
      <c r="F63" s="66" t="s">
        <v>143</v>
      </c>
      <c r="G63" s="66">
        <f>G64</f>
        <v>254.16</v>
      </c>
      <c r="H63" s="66">
        <f>H64</f>
        <v>238</v>
      </c>
      <c r="I63" s="66">
        <f>I64</f>
        <v>238</v>
      </c>
      <c r="J63" s="66">
        <f>J64</f>
        <v>146.41</v>
      </c>
      <c r="K63" s="66">
        <f t="shared" si="4"/>
        <v>57.605445388731511</v>
      </c>
      <c r="L63" s="66">
        <f t="shared" si="5"/>
        <v>61.516806722689076</v>
      </c>
    </row>
    <row r="64" spans="2:12" x14ac:dyDescent="0.25">
      <c r="B64" s="67"/>
      <c r="C64" s="67"/>
      <c r="D64" s="67"/>
      <c r="E64" s="67" t="s">
        <v>144</v>
      </c>
      <c r="F64" s="67" t="s">
        <v>145</v>
      </c>
      <c r="G64" s="67">
        <v>254.16</v>
      </c>
      <c r="H64" s="67">
        <v>238</v>
      </c>
      <c r="I64" s="67">
        <v>238</v>
      </c>
      <c r="J64" s="67">
        <v>146.41</v>
      </c>
      <c r="K64" s="67">
        <f t="shared" si="4"/>
        <v>57.605445388731511</v>
      </c>
      <c r="L64" s="67">
        <f t="shared" si="5"/>
        <v>61.516806722689076</v>
      </c>
    </row>
    <row r="65" spans="2:12" x14ac:dyDescent="0.25">
      <c r="B65" s="66"/>
      <c r="C65" s="66"/>
      <c r="D65" s="66" t="s">
        <v>146</v>
      </c>
      <c r="E65" s="66"/>
      <c r="F65" s="66" t="s">
        <v>147</v>
      </c>
      <c r="G65" s="66">
        <f>G66+G67</f>
        <v>333.18</v>
      </c>
      <c r="H65" s="66">
        <f>H66+H67</f>
        <v>750</v>
      </c>
      <c r="I65" s="66">
        <f>I66+I67</f>
        <v>750</v>
      </c>
      <c r="J65" s="66">
        <f>J66+J67</f>
        <v>260</v>
      </c>
      <c r="K65" s="66">
        <f t="shared" si="4"/>
        <v>78.035896512395695</v>
      </c>
      <c r="L65" s="66">
        <f t="shared" si="5"/>
        <v>34.666666666666664</v>
      </c>
    </row>
    <row r="66" spans="2:12" x14ac:dyDescent="0.25">
      <c r="B66" s="67"/>
      <c r="C66" s="67"/>
      <c r="D66" s="67"/>
      <c r="E66" s="67" t="s">
        <v>148</v>
      </c>
      <c r="F66" s="67" t="s">
        <v>149</v>
      </c>
      <c r="G66" s="67">
        <v>333.18</v>
      </c>
      <c r="H66" s="67">
        <v>700</v>
      </c>
      <c r="I66" s="67">
        <v>700</v>
      </c>
      <c r="J66" s="67">
        <v>260</v>
      </c>
      <c r="K66" s="67">
        <f t="shared" si="4"/>
        <v>78.035896512395695</v>
      </c>
      <c r="L66" s="67">
        <f t="shared" si="5"/>
        <v>37.142857142857146</v>
      </c>
    </row>
    <row r="67" spans="2:12" x14ac:dyDescent="0.25">
      <c r="B67" s="67"/>
      <c r="C67" s="67"/>
      <c r="D67" s="67"/>
      <c r="E67" s="67" t="s">
        <v>150</v>
      </c>
      <c r="F67" s="67" t="s">
        <v>151</v>
      </c>
      <c r="G67" s="67">
        <v>0</v>
      </c>
      <c r="H67" s="67">
        <v>50</v>
      </c>
      <c r="I67" s="67">
        <v>50</v>
      </c>
      <c r="J67" s="67">
        <v>0</v>
      </c>
      <c r="K67" s="67" t="e">
        <f t="shared" si="4"/>
        <v>#DIV/0!</v>
      </c>
      <c r="L67" s="67">
        <f t="shared" si="5"/>
        <v>0</v>
      </c>
    </row>
    <row r="68" spans="2:12" x14ac:dyDescent="0.25">
      <c r="B68" s="66" t="s">
        <v>152</v>
      </c>
      <c r="C68" s="66"/>
      <c r="D68" s="66"/>
      <c r="E68" s="66"/>
      <c r="F68" s="66" t="s">
        <v>153</v>
      </c>
      <c r="G68" s="66">
        <f>G69</f>
        <v>2372.04</v>
      </c>
      <c r="H68" s="66">
        <f>H69</f>
        <v>5315</v>
      </c>
      <c r="I68" s="66">
        <f>I69</f>
        <v>5315</v>
      </c>
      <c r="J68" s="66">
        <f>J69</f>
        <v>2479.79</v>
      </c>
      <c r="K68" s="66">
        <f t="shared" si="4"/>
        <v>104.54250349909782</v>
      </c>
      <c r="L68" s="66">
        <f t="shared" si="5"/>
        <v>46.656444026340544</v>
      </c>
    </row>
    <row r="69" spans="2:12" x14ac:dyDescent="0.25">
      <c r="B69" s="66"/>
      <c r="C69" s="66" t="s">
        <v>154</v>
      </c>
      <c r="D69" s="66"/>
      <c r="E69" s="66"/>
      <c r="F69" s="66" t="s">
        <v>155</v>
      </c>
      <c r="G69" s="66">
        <f>G70+G72</f>
        <v>2372.04</v>
      </c>
      <c r="H69" s="66">
        <f>H70+H72</f>
        <v>5315</v>
      </c>
      <c r="I69" s="66">
        <f>I70+I72</f>
        <v>5315</v>
      </c>
      <c r="J69" s="66">
        <f>J70+J72</f>
        <v>2479.79</v>
      </c>
      <c r="K69" s="66">
        <f t="shared" si="4"/>
        <v>104.54250349909782</v>
      </c>
      <c r="L69" s="66">
        <f t="shared" si="5"/>
        <v>46.656444026340544</v>
      </c>
    </row>
    <row r="70" spans="2:12" x14ac:dyDescent="0.25">
      <c r="B70" s="66"/>
      <c r="C70" s="66"/>
      <c r="D70" s="66" t="s">
        <v>156</v>
      </c>
      <c r="E70" s="66"/>
      <c r="F70" s="66" t="s">
        <v>157</v>
      </c>
      <c r="G70" s="66">
        <f>G71</f>
        <v>0</v>
      </c>
      <c r="H70" s="66">
        <f>H71</f>
        <v>300</v>
      </c>
      <c r="I70" s="66">
        <f>I71</f>
        <v>300</v>
      </c>
      <c r="J70" s="66">
        <f>J71</f>
        <v>0</v>
      </c>
      <c r="K70" s="66" t="e">
        <f t="shared" si="4"/>
        <v>#DIV/0!</v>
      </c>
      <c r="L70" s="66">
        <f t="shared" si="5"/>
        <v>0</v>
      </c>
    </row>
    <row r="71" spans="2:12" x14ac:dyDescent="0.25">
      <c r="B71" s="67"/>
      <c r="C71" s="67"/>
      <c r="D71" s="67"/>
      <c r="E71" s="67" t="s">
        <v>158</v>
      </c>
      <c r="F71" s="67" t="s">
        <v>159</v>
      </c>
      <c r="G71" s="67">
        <v>0</v>
      </c>
      <c r="H71" s="67">
        <v>300</v>
      </c>
      <c r="I71" s="67">
        <v>300</v>
      </c>
      <c r="J71" s="67">
        <v>0</v>
      </c>
      <c r="K71" s="67" t="e">
        <f t="shared" si="4"/>
        <v>#DIV/0!</v>
      </c>
      <c r="L71" s="67">
        <f t="shared" si="5"/>
        <v>0</v>
      </c>
    </row>
    <row r="72" spans="2:12" x14ac:dyDescent="0.25">
      <c r="B72" s="66"/>
      <c r="C72" s="66"/>
      <c r="D72" s="66" t="s">
        <v>160</v>
      </c>
      <c r="E72" s="66"/>
      <c r="F72" s="66" t="s">
        <v>161</v>
      </c>
      <c r="G72" s="66">
        <f>G73</f>
        <v>2372.04</v>
      </c>
      <c r="H72" s="66">
        <f>H73</f>
        <v>5015</v>
      </c>
      <c r="I72" s="66">
        <f>I73</f>
        <v>5015</v>
      </c>
      <c r="J72" s="66">
        <f>J73</f>
        <v>2479.79</v>
      </c>
      <c r="K72" s="66">
        <f t="shared" si="4"/>
        <v>104.54250349909782</v>
      </c>
      <c r="L72" s="66">
        <f t="shared" si="5"/>
        <v>49.447457627118645</v>
      </c>
    </row>
    <row r="73" spans="2:12" x14ac:dyDescent="0.25">
      <c r="B73" s="67"/>
      <c r="C73" s="67"/>
      <c r="D73" s="67"/>
      <c r="E73" s="67" t="s">
        <v>162</v>
      </c>
      <c r="F73" s="67" t="s">
        <v>163</v>
      </c>
      <c r="G73" s="67">
        <v>2372.04</v>
      </c>
      <c r="H73" s="67">
        <v>5015</v>
      </c>
      <c r="I73" s="67">
        <v>5015</v>
      </c>
      <c r="J73" s="67">
        <v>2479.79</v>
      </c>
      <c r="K73" s="67">
        <f t="shared" si="4"/>
        <v>104.54250349909782</v>
      </c>
      <c r="L73" s="67">
        <f t="shared" si="5"/>
        <v>49.447457627118645</v>
      </c>
    </row>
    <row r="74" spans="2:12" x14ac:dyDescent="0.25">
      <c r="B74" s="66"/>
      <c r="C74" s="67"/>
      <c r="D74" s="68"/>
      <c r="E74" s="69"/>
      <c r="F74" s="9"/>
      <c r="G74" s="66"/>
      <c r="H74" s="66"/>
      <c r="I74" s="66"/>
      <c r="J74" s="66"/>
      <c r="K74" s="71"/>
      <c r="L74" s="71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7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C7+C9+C11</f>
        <v>355586.56</v>
      </c>
      <c r="D6" s="72">
        <f>D7+D9+D11</f>
        <v>836213</v>
      </c>
      <c r="E6" s="72">
        <f>E7+E9+E11</f>
        <v>836213</v>
      </c>
      <c r="F6" s="72">
        <f>F7+F9+F11</f>
        <v>450250.7</v>
      </c>
      <c r="G6" s="73">
        <f t="shared" ref="G6:G17" si="0">(F6*100)/C6</f>
        <v>126.62196793939569</v>
      </c>
      <c r="H6" s="73">
        <f t="shared" ref="H6:H17" si="1">(F6*100)/E6</f>
        <v>53.844020602406324</v>
      </c>
    </row>
    <row r="7" spans="1:8" x14ac:dyDescent="0.25">
      <c r="A7"/>
      <c r="B7" s="9" t="s">
        <v>164</v>
      </c>
      <c r="C7" s="72">
        <f>C8</f>
        <v>355585.71</v>
      </c>
      <c r="D7" s="72">
        <f>D8</f>
        <v>835213</v>
      </c>
      <c r="E7" s="72">
        <f>E8</f>
        <v>835213</v>
      </c>
      <c r="F7" s="72">
        <f>F8</f>
        <v>450250.7</v>
      </c>
      <c r="G7" s="73">
        <f t="shared" si="0"/>
        <v>126.62227061936768</v>
      </c>
      <c r="H7" s="73">
        <f t="shared" si="1"/>
        <v>53.908488014434639</v>
      </c>
    </row>
    <row r="8" spans="1:8" x14ac:dyDescent="0.25">
      <c r="A8"/>
      <c r="B8" s="17" t="s">
        <v>165</v>
      </c>
      <c r="C8" s="74">
        <v>355585.71</v>
      </c>
      <c r="D8" s="74">
        <v>835213</v>
      </c>
      <c r="E8" s="74">
        <v>835213</v>
      </c>
      <c r="F8" s="75">
        <v>450250.7</v>
      </c>
      <c r="G8" s="71">
        <f t="shared" si="0"/>
        <v>126.62227061936768</v>
      </c>
      <c r="H8" s="71">
        <f t="shared" si="1"/>
        <v>53.908488014434639</v>
      </c>
    </row>
    <row r="9" spans="1:8" x14ac:dyDescent="0.25">
      <c r="A9"/>
      <c r="B9" s="9" t="s">
        <v>166</v>
      </c>
      <c r="C9" s="72">
        <f>C10</f>
        <v>0</v>
      </c>
      <c r="D9" s="72">
        <f>D10</f>
        <v>1000</v>
      </c>
      <c r="E9" s="72">
        <f>E10</f>
        <v>1000</v>
      </c>
      <c r="F9" s="72">
        <f>F10</f>
        <v>0</v>
      </c>
      <c r="G9" s="73" t="e">
        <f t="shared" si="0"/>
        <v>#DIV/0!</v>
      </c>
      <c r="H9" s="73">
        <f t="shared" si="1"/>
        <v>0</v>
      </c>
    </row>
    <row r="10" spans="1:8" x14ac:dyDescent="0.25">
      <c r="A10"/>
      <c r="B10" s="17" t="s">
        <v>167</v>
      </c>
      <c r="C10" s="74">
        <v>0</v>
      </c>
      <c r="D10" s="74">
        <v>1000</v>
      </c>
      <c r="E10" s="74">
        <v>1000</v>
      </c>
      <c r="F10" s="75">
        <v>0</v>
      </c>
      <c r="G10" s="71" t="e">
        <f t="shared" si="0"/>
        <v>#DIV/0!</v>
      </c>
      <c r="H10" s="71">
        <f t="shared" si="1"/>
        <v>0</v>
      </c>
    </row>
    <row r="11" spans="1:8" x14ac:dyDescent="0.25">
      <c r="A11"/>
      <c r="B11" s="9" t="s">
        <v>168</v>
      </c>
      <c r="C11" s="72">
        <f>C12</f>
        <v>0.85</v>
      </c>
      <c r="D11" s="72">
        <f>D12</f>
        <v>0</v>
      </c>
      <c r="E11" s="72">
        <f>E12</f>
        <v>0</v>
      </c>
      <c r="F11" s="72">
        <f>F12</f>
        <v>0</v>
      </c>
      <c r="G11" s="73">
        <f t="shared" si="0"/>
        <v>0</v>
      </c>
      <c r="H11" s="73" t="e">
        <f t="shared" si="1"/>
        <v>#DIV/0!</v>
      </c>
    </row>
    <row r="12" spans="1:8" x14ac:dyDescent="0.25">
      <c r="A12"/>
      <c r="B12" s="17" t="s">
        <v>169</v>
      </c>
      <c r="C12" s="74">
        <v>0.85</v>
      </c>
      <c r="D12" s="74">
        <v>0</v>
      </c>
      <c r="E12" s="74">
        <v>0</v>
      </c>
      <c r="F12" s="75">
        <v>0</v>
      </c>
      <c r="G12" s="71">
        <f t="shared" si="0"/>
        <v>0</v>
      </c>
      <c r="H12" s="71" t="e">
        <f t="shared" si="1"/>
        <v>#DIV/0!</v>
      </c>
    </row>
    <row r="13" spans="1:8" x14ac:dyDescent="0.25">
      <c r="B13" s="9" t="s">
        <v>32</v>
      </c>
      <c r="C13" s="76">
        <f>C14+C16</f>
        <v>355585.71</v>
      </c>
      <c r="D13" s="76">
        <f>D14+D16</f>
        <v>836213</v>
      </c>
      <c r="E13" s="76">
        <f>E14+E16</f>
        <v>836213</v>
      </c>
      <c r="F13" s="76">
        <f>F14+F16</f>
        <v>450250.7</v>
      </c>
      <c r="G13" s="73">
        <f t="shared" si="0"/>
        <v>126.62227061936768</v>
      </c>
      <c r="H13" s="73">
        <f t="shared" si="1"/>
        <v>53.844020602406324</v>
      </c>
    </row>
    <row r="14" spans="1:8" x14ac:dyDescent="0.25">
      <c r="A14"/>
      <c r="B14" s="9" t="s">
        <v>164</v>
      </c>
      <c r="C14" s="76">
        <f>C15</f>
        <v>355585.71</v>
      </c>
      <c r="D14" s="76">
        <f>D15</f>
        <v>835213</v>
      </c>
      <c r="E14" s="76">
        <f>E15</f>
        <v>835213</v>
      </c>
      <c r="F14" s="76">
        <f>F15</f>
        <v>450250.7</v>
      </c>
      <c r="G14" s="73">
        <f t="shared" si="0"/>
        <v>126.62227061936768</v>
      </c>
      <c r="H14" s="73">
        <f t="shared" si="1"/>
        <v>53.908488014434639</v>
      </c>
    </row>
    <row r="15" spans="1:8" x14ac:dyDescent="0.25">
      <c r="A15"/>
      <c r="B15" s="17" t="s">
        <v>165</v>
      </c>
      <c r="C15" s="74">
        <v>355585.71</v>
      </c>
      <c r="D15" s="74">
        <v>835213</v>
      </c>
      <c r="E15" s="77">
        <v>835213</v>
      </c>
      <c r="F15" s="75">
        <v>450250.7</v>
      </c>
      <c r="G15" s="71">
        <f t="shared" si="0"/>
        <v>126.62227061936768</v>
      </c>
      <c r="H15" s="71">
        <f t="shared" si="1"/>
        <v>53.908488014434639</v>
      </c>
    </row>
    <row r="16" spans="1:8" x14ac:dyDescent="0.25">
      <c r="A16"/>
      <c r="B16" s="9" t="s">
        <v>166</v>
      </c>
      <c r="C16" s="76">
        <f>C17</f>
        <v>0</v>
      </c>
      <c r="D16" s="76">
        <f>D17</f>
        <v>1000</v>
      </c>
      <c r="E16" s="76">
        <f>E17</f>
        <v>1000</v>
      </c>
      <c r="F16" s="76">
        <f>F17</f>
        <v>0</v>
      </c>
      <c r="G16" s="73" t="e">
        <f t="shared" si="0"/>
        <v>#DIV/0!</v>
      </c>
      <c r="H16" s="73">
        <f t="shared" si="1"/>
        <v>0</v>
      </c>
    </row>
    <row r="17" spans="1:8" x14ac:dyDescent="0.25">
      <c r="A17"/>
      <c r="B17" s="17" t="s">
        <v>167</v>
      </c>
      <c r="C17" s="74">
        <v>0</v>
      </c>
      <c r="D17" s="74">
        <v>1000</v>
      </c>
      <c r="E17" s="77">
        <v>1000</v>
      </c>
      <c r="F17" s="75">
        <v>0</v>
      </c>
      <c r="G17" s="71" t="e">
        <f t="shared" si="0"/>
        <v>#DIV/0!</v>
      </c>
      <c r="H17" s="71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355585.71</v>
      </c>
      <c r="D6" s="76">
        <f t="shared" si="0"/>
        <v>836213</v>
      </c>
      <c r="E6" s="76">
        <f t="shared" si="0"/>
        <v>836213</v>
      </c>
      <c r="F6" s="76">
        <f t="shared" si="0"/>
        <v>450250.7</v>
      </c>
      <c r="G6" s="71">
        <f>(F6*100)/C6</f>
        <v>126.62227061936768</v>
      </c>
      <c r="H6" s="71">
        <f>(F6*100)/E6</f>
        <v>53.844020602406324</v>
      </c>
    </row>
    <row r="7" spans="2:8" x14ac:dyDescent="0.25">
      <c r="B7" s="9" t="s">
        <v>170</v>
      </c>
      <c r="C7" s="76">
        <f t="shared" si="0"/>
        <v>355585.71</v>
      </c>
      <c r="D7" s="76">
        <f t="shared" si="0"/>
        <v>836213</v>
      </c>
      <c r="E7" s="76">
        <f t="shared" si="0"/>
        <v>836213</v>
      </c>
      <c r="F7" s="76">
        <f t="shared" si="0"/>
        <v>450250.7</v>
      </c>
      <c r="G7" s="71">
        <f>(F7*100)/C7</f>
        <v>126.62227061936768</v>
      </c>
      <c r="H7" s="71">
        <f>(F7*100)/E7</f>
        <v>53.844020602406324</v>
      </c>
    </row>
    <row r="8" spans="2:8" x14ac:dyDescent="0.25">
      <c r="B8" s="12" t="s">
        <v>171</v>
      </c>
      <c r="C8" s="74">
        <v>355585.71</v>
      </c>
      <c r="D8" s="74">
        <v>836213</v>
      </c>
      <c r="E8" s="74">
        <v>836213</v>
      </c>
      <c r="F8" s="75">
        <v>450250.7</v>
      </c>
      <c r="G8" s="71">
        <f>(F8*100)/C8</f>
        <v>126.62227061936768</v>
      </c>
      <c r="H8" s="71">
        <f>(F8*100)/E8</f>
        <v>53.844020602406324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9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172</v>
      </c>
      <c r="C1" s="40"/>
    </row>
    <row r="2" spans="1:6" ht="15" customHeight="1" x14ac:dyDescent="0.2">
      <c r="A2" s="42" t="s">
        <v>34</v>
      </c>
      <c r="B2" s="43" t="s">
        <v>173</v>
      </c>
      <c r="C2" s="40"/>
    </row>
    <row r="3" spans="1:6" s="40" customFormat="1" ht="43.5" customHeight="1" x14ac:dyDescent="0.2">
      <c r="A3" s="44" t="s">
        <v>35</v>
      </c>
      <c r="B3" s="38" t="s">
        <v>174</v>
      </c>
    </row>
    <row r="4" spans="1:6" s="40" customFormat="1" x14ac:dyDescent="0.2">
      <c r="A4" s="44" t="s">
        <v>36</v>
      </c>
      <c r="B4" s="45" t="s">
        <v>175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176</v>
      </c>
      <c r="B7" s="47"/>
      <c r="C7" s="78">
        <f>C12+C54</f>
        <v>835213</v>
      </c>
      <c r="D7" s="78">
        <f>D12+D54</f>
        <v>835213</v>
      </c>
      <c r="E7" s="78">
        <f>E12+E54</f>
        <v>450250.69999999995</v>
      </c>
      <c r="F7" s="78">
        <f>(E7*100)/D7</f>
        <v>53.908488014434639</v>
      </c>
    </row>
    <row r="8" spans="1:6" x14ac:dyDescent="0.2">
      <c r="A8" s="48" t="s">
        <v>74</v>
      </c>
      <c r="B8" s="47"/>
      <c r="C8" s="78">
        <f>C64+C70</f>
        <v>1000</v>
      </c>
      <c r="D8" s="78">
        <f>D64+D70</f>
        <v>1000</v>
      </c>
      <c r="E8" s="78">
        <f>E64+E70</f>
        <v>0</v>
      </c>
      <c r="F8" s="78">
        <f>(E8*100)/D8</f>
        <v>0</v>
      </c>
    </row>
    <row r="9" spans="1:6" x14ac:dyDescent="0.2">
      <c r="A9" s="48" t="s">
        <v>177</v>
      </c>
      <c r="B9" s="47"/>
      <c r="C9" s="78"/>
      <c r="D9" s="78"/>
      <c r="E9" s="78"/>
      <c r="F9" s="78" t="e">
        <f>(E9*100)/D9</f>
        <v>#DIV/0!</v>
      </c>
    </row>
    <row r="10" spans="1:6" s="58" customFormat="1" x14ac:dyDescent="0.2"/>
    <row r="11" spans="1:6" ht="38.25" x14ac:dyDescent="0.2">
      <c r="A11" s="48" t="s">
        <v>178</v>
      </c>
      <c r="B11" s="48" t="s">
        <v>179</v>
      </c>
      <c r="C11" s="48" t="s">
        <v>43</v>
      </c>
      <c r="D11" s="48" t="s">
        <v>180</v>
      </c>
      <c r="E11" s="48" t="s">
        <v>181</v>
      </c>
      <c r="F11" s="48" t="s">
        <v>182</v>
      </c>
    </row>
    <row r="12" spans="1:6" x14ac:dyDescent="0.2">
      <c r="A12" s="50" t="s">
        <v>72</v>
      </c>
      <c r="B12" s="51" t="s">
        <v>73</v>
      </c>
      <c r="C12" s="81">
        <f>C13+C22+C48</f>
        <v>830198</v>
      </c>
      <c r="D12" s="81">
        <f>D13+D22+D48</f>
        <v>830198</v>
      </c>
      <c r="E12" s="81">
        <f>E13+E22+E48</f>
        <v>447770.91</v>
      </c>
      <c r="F12" s="82">
        <f>(E12*100)/D12</f>
        <v>53.935435883969845</v>
      </c>
    </row>
    <row r="13" spans="1:6" x14ac:dyDescent="0.2">
      <c r="A13" s="52" t="s">
        <v>74</v>
      </c>
      <c r="B13" s="53" t="s">
        <v>75</v>
      </c>
      <c r="C13" s="83">
        <f>C14+C17+C19</f>
        <v>737710</v>
      </c>
      <c r="D13" s="83">
        <f>D14+D17+D19</f>
        <v>737710</v>
      </c>
      <c r="E13" s="83">
        <f>E14+E17+E19</f>
        <v>367246.77</v>
      </c>
      <c r="F13" s="82">
        <f>(E13*100)/D13</f>
        <v>49.781996990687396</v>
      </c>
    </row>
    <row r="14" spans="1:6" x14ac:dyDescent="0.2">
      <c r="A14" s="54" t="s">
        <v>76</v>
      </c>
      <c r="B14" s="55" t="s">
        <v>77</v>
      </c>
      <c r="C14" s="84">
        <f>C15+C16</f>
        <v>621640</v>
      </c>
      <c r="D14" s="84">
        <f>D15+D16</f>
        <v>621640</v>
      </c>
      <c r="E14" s="84">
        <f>E15+E16</f>
        <v>308464.17000000004</v>
      </c>
      <c r="F14" s="84">
        <f>(E14*100)/D14</f>
        <v>49.621029856508592</v>
      </c>
    </row>
    <row r="15" spans="1:6" x14ac:dyDescent="0.2">
      <c r="A15" s="56" t="s">
        <v>78</v>
      </c>
      <c r="B15" s="57" t="s">
        <v>79</v>
      </c>
      <c r="C15" s="85">
        <v>612660</v>
      </c>
      <c r="D15" s="85">
        <v>612660</v>
      </c>
      <c r="E15" s="85">
        <v>305483.84000000003</v>
      </c>
      <c r="F15" s="85"/>
    </row>
    <row r="16" spans="1:6" x14ac:dyDescent="0.2">
      <c r="A16" s="56" t="s">
        <v>80</v>
      </c>
      <c r="B16" s="57" t="s">
        <v>81</v>
      </c>
      <c r="C16" s="85">
        <v>8980</v>
      </c>
      <c r="D16" s="85">
        <v>8980</v>
      </c>
      <c r="E16" s="85">
        <v>2980.33</v>
      </c>
      <c r="F16" s="85"/>
    </row>
    <row r="17" spans="1:6" x14ac:dyDescent="0.2">
      <c r="A17" s="54" t="s">
        <v>82</v>
      </c>
      <c r="B17" s="55" t="s">
        <v>83</v>
      </c>
      <c r="C17" s="84">
        <f>C18</f>
        <v>13500</v>
      </c>
      <c r="D17" s="84">
        <f>D18</f>
        <v>13500</v>
      </c>
      <c r="E17" s="84">
        <f>E18</f>
        <v>7885.98</v>
      </c>
      <c r="F17" s="84">
        <f>(E17*100)/D17</f>
        <v>58.414666666666669</v>
      </c>
    </row>
    <row r="18" spans="1:6" x14ac:dyDescent="0.2">
      <c r="A18" s="56" t="s">
        <v>84</v>
      </c>
      <c r="B18" s="57" t="s">
        <v>83</v>
      </c>
      <c r="C18" s="85">
        <v>13500</v>
      </c>
      <c r="D18" s="85">
        <v>13500</v>
      </c>
      <c r="E18" s="85">
        <v>7885.98</v>
      </c>
      <c r="F18" s="85"/>
    </row>
    <row r="19" spans="1:6" x14ac:dyDescent="0.2">
      <c r="A19" s="54" t="s">
        <v>85</v>
      </c>
      <c r="B19" s="55" t="s">
        <v>86</v>
      </c>
      <c r="C19" s="84">
        <f>C20+C21</f>
        <v>102570</v>
      </c>
      <c r="D19" s="84">
        <f>D20+D21</f>
        <v>102570</v>
      </c>
      <c r="E19" s="84">
        <f>E20+E21</f>
        <v>50896.62</v>
      </c>
      <c r="F19" s="84">
        <f>(E19*100)/D19</f>
        <v>49.621351272301844</v>
      </c>
    </row>
    <row r="20" spans="1:6" x14ac:dyDescent="0.2">
      <c r="A20" s="56" t="s">
        <v>184</v>
      </c>
      <c r="B20" s="57" t="s">
        <v>185</v>
      </c>
      <c r="C20" s="85">
        <v>0</v>
      </c>
      <c r="D20" s="85">
        <v>0</v>
      </c>
      <c r="E20" s="85">
        <v>0</v>
      </c>
      <c r="F20" s="85"/>
    </row>
    <row r="21" spans="1:6" x14ac:dyDescent="0.2">
      <c r="A21" s="56" t="s">
        <v>87</v>
      </c>
      <c r="B21" s="57" t="s">
        <v>88</v>
      </c>
      <c r="C21" s="85">
        <v>102570</v>
      </c>
      <c r="D21" s="85">
        <v>102570</v>
      </c>
      <c r="E21" s="85">
        <v>50896.62</v>
      </c>
      <c r="F21" s="85"/>
    </row>
    <row r="22" spans="1:6" x14ac:dyDescent="0.2">
      <c r="A22" s="52" t="s">
        <v>89</v>
      </c>
      <c r="B22" s="53" t="s">
        <v>90</v>
      </c>
      <c r="C22" s="83">
        <f>C23+C28+C33+C42+C44</f>
        <v>91500</v>
      </c>
      <c r="D22" s="83">
        <f>D23+D28+D33+D42+D44</f>
        <v>91500</v>
      </c>
      <c r="E22" s="83">
        <f>E23+E28+E33+E42+E44</f>
        <v>80117.73</v>
      </c>
      <c r="F22" s="82">
        <f>(E22*100)/D22</f>
        <v>87.560360655737711</v>
      </c>
    </row>
    <row r="23" spans="1:6" x14ac:dyDescent="0.2">
      <c r="A23" s="54" t="s">
        <v>91</v>
      </c>
      <c r="B23" s="55" t="s">
        <v>92</v>
      </c>
      <c r="C23" s="84">
        <f>C24+C25+C26+C27</f>
        <v>20050</v>
      </c>
      <c r="D23" s="84">
        <f>D24+D25+D26+D27</f>
        <v>20050</v>
      </c>
      <c r="E23" s="84">
        <f>E24+E25+E26+E27</f>
        <v>11955.79</v>
      </c>
      <c r="F23" s="84">
        <f>(E23*100)/D23</f>
        <v>59.629875311720696</v>
      </c>
    </row>
    <row r="24" spans="1:6" x14ac:dyDescent="0.2">
      <c r="A24" s="56" t="s">
        <v>93</v>
      </c>
      <c r="B24" s="57" t="s">
        <v>94</v>
      </c>
      <c r="C24" s="85">
        <v>9000</v>
      </c>
      <c r="D24" s="85">
        <v>9000</v>
      </c>
      <c r="E24" s="85">
        <v>5434.96</v>
      </c>
      <c r="F24" s="85"/>
    </row>
    <row r="25" spans="1:6" ht="25.5" x14ac:dyDescent="0.2">
      <c r="A25" s="56" t="s">
        <v>95</v>
      </c>
      <c r="B25" s="57" t="s">
        <v>96</v>
      </c>
      <c r="C25" s="85">
        <v>10500</v>
      </c>
      <c r="D25" s="85">
        <v>10500</v>
      </c>
      <c r="E25" s="85">
        <v>5930.83</v>
      </c>
      <c r="F25" s="85"/>
    </row>
    <row r="26" spans="1:6" x14ac:dyDescent="0.2">
      <c r="A26" s="56" t="s">
        <v>97</v>
      </c>
      <c r="B26" s="57" t="s">
        <v>98</v>
      </c>
      <c r="C26" s="85">
        <v>500</v>
      </c>
      <c r="D26" s="85">
        <v>500</v>
      </c>
      <c r="E26" s="85">
        <v>590</v>
      </c>
      <c r="F26" s="85"/>
    </row>
    <row r="27" spans="1:6" x14ac:dyDescent="0.2">
      <c r="A27" s="56" t="s">
        <v>99</v>
      </c>
      <c r="B27" s="57" t="s">
        <v>100</v>
      </c>
      <c r="C27" s="85">
        <v>50</v>
      </c>
      <c r="D27" s="85">
        <v>50</v>
      </c>
      <c r="E27" s="85">
        <v>0</v>
      </c>
      <c r="F27" s="85"/>
    </row>
    <row r="28" spans="1:6" x14ac:dyDescent="0.2">
      <c r="A28" s="54" t="s">
        <v>101</v>
      </c>
      <c r="B28" s="55" t="s">
        <v>102</v>
      </c>
      <c r="C28" s="84">
        <f>C29+C30+C31+C32</f>
        <v>10150</v>
      </c>
      <c r="D28" s="84">
        <f>D29+D30+D31+D32</f>
        <v>10150</v>
      </c>
      <c r="E28" s="84">
        <f>E29+E30+E31+E32</f>
        <v>3336.31</v>
      </c>
      <c r="F28" s="84">
        <f>(E28*100)/D28</f>
        <v>32.870049261083743</v>
      </c>
    </row>
    <row r="29" spans="1:6" x14ac:dyDescent="0.2">
      <c r="A29" s="56" t="s">
        <v>103</v>
      </c>
      <c r="B29" s="57" t="s">
        <v>104</v>
      </c>
      <c r="C29" s="85">
        <v>7000</v>
      </c>
      <c r="D29" s="85">
        <v>7000</v>
      </c>
      <c r="E29" s="85">
        <v>2286.33</v>
      </c>
      <c r="F29" s="85"/>
    </row>
    <row r="30" spans="1:6" x14ac:dyDescent="0.2">
      <c r="A30" s="56" t="s">
        <v>105</v>
      </c>
      <c r="B30" s="57" t="s">
        <v>106</v>
      </c>
      <c r="C30" s="85">
        <v>1500</v>
      </c>
      <c r="D30" s="85">
        <v>1500</v>
      </c>
      <c r="E30" s="85">
        <v>449.98</v>
      </c>
      <c r="F30" s="85"/>
    </row>
    <row r="31" spans="1:6" x14ac:dyDescent="0.2">
      <c r="A31" s="56" t="s">
        <v>107</v>
      </c>
      <c r="B31" s="57" t="s">
        <v>108</v>
      </c>
      <c r="C31" s="85">
        <v>150</v>
      </c>
      <c r="D31" s="85">
        <v>150</v>
      </c>
      <c r="E31" s="85">
        <v>0</v>
      </c>
      <c r="F31" s="85"/>
    </row>
    <row r="32" spans="1:6" x14ac:dyDescent="0.2">
      <c r="A32" s="56" t="s">
        <v>109</v>
      </c>
      <c r="B32" s="57" t="s">
        <v>110</v>
      </c>
      <c r="C32" s="85">
        <v>1500</v>
      </c>
      <c r="D32" s="85">
        <v>1500</v>
      </c>
      <c r="E32" s="85">
        <v>600</v>
      </c>
      <c r="F32" s="85"/>
    </row>
    <row r="33" spans="1:6" x14ac:dyDescent="0.2">
      <c r="A33" s="54" t="s">
        <v>111</v>
      </c>
      <c r="B33" s="55" t="s">
        <v>112</v>
      </c>
      <c r="C33" s="84">
        <f>C34+C35+C36+C37+C38+C39+C40+C41</f>
        <v>58700</v>
      </c>
      <c r="D33" s="84">
        <f>D34+D35+D36+D37+D38+D39+D40+D41</f>
        <v>58700</v>
      </c>
      <c r="E33" s="84">
        <f>E34+E35+E36+E37+E38+E39+E40+E41</f>
        <v>63958.9</v>
      </c>
      <c r="F33" s="84">
        <f>(E33*100)/D33</f>
        <v>108.95894378194208</v>
      </c>
    </row>
    <row r="34" spans="1:6" x14ac:dyDescent="0.2">
      <c r="A34" s="56" t="s">
        <v>113</v>
      </c>
      <c r="B34" s="57" t="s">
        <v>114</v>
      </c>
      <c r="C34" s="85">
        <v>5500</v>
      </c>
      <c r="D34" s="85">
        <v>5500</v>
      </c>
      <c r="E34" s="85">
        <v>2625.52</v>
      </c>
      <c r="F34" s="85"/>
    </row>
    <row r="35" spans="1:6" x14ac:dyDescent="0.2">
      <c r="A35" s="56" t="s">
        <v>115</v>
      </c>
      <c r="B35" s="57" t="s">
        <v>116</v>
      </c>
      <c r="C35" s="85">
        <v>1000</v>
      </c>
      <c r="D35" s="85">
        <v>1000</v>
      </c>
      <c r="E35" s="85">
        <v>243</v>
      </c>
      <c r="F35" s="85"/>
    </row>
    <row r="36" spans="1:6" x14ac:dyDescent="0.2">
      <c r="A36" s="56" t="s">
        <v>117</v>
      </c>
      <c r="B36" s="57" t="s">
        <v>118</v>
      </c>
      <c r="C36" s="85">
        <v>1000</v>
      </c>
      <c r="D36" s="85">
        <v>1000</v>
      </c>
      <c r="E36" s="85">
        <v>0</v>
      </c>
      <c r="F36" s="85"/>
    </row>
    <row r="37" spans="1:6" x14ac:dyDescent="0.2">
      <c r="A37" s="56" t="s">
        <v>119</v>
      </c>
      <c r="B37" s="57" t="s">
        <v>120</v>
      </c>
      <c r="C37" s="85">
        <v>3500</v>
      </c>
      <c r="D37" s="85">
        <v>3500</v>
      </c>
      <c r="E37" s="85">
        <v>1367.23</v>
      </c>
      <c r="F37" s="85"/>
    </row>
    <row r="38" spans="1:6" x14ac:dyDescent="0.2">
      <c r="A38" s="56" t="s">
        <v>121</v>
      </c>
      <c r="B38" s="57" t="s">
        <v>122</v>
      </c>
      <c r="C38" s="85">
        <v>860</v>
      </c>
      <c r="D38" s="85">
        <v>860</v>
      </c>
      <c r="E38" s="85">
        <v>0</v>
      </c>
      <c r="F38" s="85"/>
    </row>
    <row r="39" spans="1:6" x14ac:dyDescent="0.2">
      <c r="A39" s="56" t="s">
        <v>123</v>
      </c>
      <c r="B39" s="57" t="s">
        <v>124</v>
      </c>
      <c r="C39" s="85">
        <v>46000</v>
      </c>
      <c r="D39" s="85">
        <v>46000</v>
      </c>
      <c r="E39" s="85">
        <v>59459.26</v>
      </c>
      <c r="F39" s="85"/>
    </row>
    <row r="40" spans="1:6" x14ac:dyDescent="0.2">
      <c r="A40" s="56" t="s">
        <v>125</v>
      </c>
      <c r="B40" s="57" t="s">
        <v>126</v>
      </c>
      <c r="C40" s="85">
        <v>40</v>
      </c>
      <c r="D40" s="85">
        <v>40</v>
      </c>
      <c r="E40" s="85">
        <v>9.9600000000000009</v>
      </c>
      <c r="F40" s="85"/>
    </row>
    <row r="41" spans="1:6" x14ac:dyDescent="0.2">
      <c r="A41" s="56" t="s">
        <v>127</v>
      </c>
      <c r="B41" s="57" t="s">
        <v>128</v>
      </c>
      <c r="C41" s="85">
        <v>800</v>
      </c>
      <c r="D41" s="85">
        <v>800</v>
      </c>
      <c r="E41" s="85">
        <v>253.93</v>
      </c>
      <c r="F41" s="85"/>
    </row>
    <row r="42" spans="1:6" x14ac:dyDescent="0.2">
      <c r="A42" s="54" t="s">
        <v>129</v>
      </c>
      <c r="B42" s="55" t="s">
        <v>130</v>
      </c>
      <c r="C42" s="84">
        <f>C43</f>
        <v>1000</v>
      </c>
      <c r="D42" s="84">
        <f>D43</f>
        <v>1000</v>
      </c>
      <c r="E42" s="84">
        <f>E43</f>
        <v>95.8</v>
      </c>
      <c r="F42" s="84">
        <f>(E42*100)/D42</f>
        <v>9.58</v>
      </c>
    </row>
    <row r="43" spans="1:6" ht="25.5" x14ac:dyDescent="0.2">
      <c r="A43" s="56" t="s">
        <v>131</v>
      </c>
      <c r="B43" s="57" t="s">
        <v>132</v>
      </c>
      <c r="C43" s="85">
        <v>1000</v>
      </c>
      <c r="D43" s="85">
        <v>1000</v>
      </c>
      <c r="E43" s="85">
        <v>95.8</v>
      </c>
      <c r="F43" s="85"/>
    </row>
    <row r="44" spans="1:6" x14ac:dyDescent="0.2">
      <c r="A44" s="54" t="s">
        <v>133</v>
      </c>
      <c r="B44" s="55" t="s">
        <v>134</v>
      </c>
      <c r="C44" s="84">
        <f>C45+C46+C47</f>
        <v>1600</v>
      </c>
      <c r="D44" s="84">
        <f>D45+D46+D47</f>
        <v>1600</v>
      </c>
      <c r="E44" s="84">
        <f>E45+E46+E47</f>
        <v>770.93</v>
      </c>
      <c r="F44" s="84">
        <f>(E44*100)/D44</f>
        <v>48.183124999999997</v>
      </c>
    </row>
    <row r="45" spans="1:6" x14ac:dyDescent="0.2">
      <c r="A45" s="56" t="s">
        <v>135</v>
      </c>
      <c r="B45" s="57" t="s">
        <v>136</v>
      </c>
      <c r="C45" s="85">
        <v>800</v>
      </c>
      <c r="D45" s="85">
        <v>800</v>
      </c>
      <c r="E45" s="85">
        <v>642.42999999999995</v>
      </c>
      <c r="F45" s="85"/>
    </row>
    <row r="46" spans="1:6" x14ac:dyDescent="0.2">
      <c r="A46" s="56" t="s">
        <v>137</v>
      </c>
      <c r="B46" s="57" t="s">
        <v>138</v>
      </c>
      <c r="C46" s="85">
        <v>500</v>
      </c>
      <c r="D46" s="85">
        <v>500</v>
      </c>
      <c r="E46" s="85">
        <v>0</v>
      </c>
      <c r="F46" s="85"/>
    </row>
    <row r="47" spans="1:6" x14ac:dyDescent="0.2">
      <c r="A47" s="56" t="s">
        <v>139</v>
      </c>
      <c r="B47" s="57" t="s">
        <v>134</v>
      </c>
      <c r="C47" s="85">
        <v>300</v>
      </c>
      <c r="D47" s="85">
        <v>300</v>
      </c>
      <c r="E47" s="85">
        <v>128.5</v>
      </c>
      <c r="F47" s="85"/>
    </row>
    <row r="48" spans="1:6" x14ac:dyDescent="0.2">
      <c r="A48" s="52" t="s">
        <v>140</v>
      </c>
      <c r="B48" s="53" t="s">
        <v>141</v>
      </c>
      <c r="C48" s="83">
        <f>C49+C51</f>
        <v>988</v>
      </c>
      <c r="D48" s="83">
        <f>D49+D51</f>
        <v>988</v>
      </c>
      <c r="E48" s="83">
        <f>E49+E51</f>
        <v>406.40999999999997</v>
      </c>
      <c r="F48" s="82">
        <f>(E48*100)/D48</f>
        <v>41.134615384615387</v>
      </c>
    </row>
    <row r="49" spans="1:6" x14ac:dyDescent="0.2">
      <c r="A49" s="54" t="s">
        <v>142</v>
      </c>
      <c r="B49" s="55" t="s">
        <v>143</v>
      </c>
      <c r="C49" s="84">
        <f>C50</f>
        <v>238</v>
      </c>
      <c r="D49" s="84">
        <f>D50</f>
        <v>238</v>
      </c>
      <c r="E49" s="84">
        <f>E50</f>
        <v>146.41</v>
      </c>
      <c r="F49" s="84">
        <f>(E49*100)/D49</f>
        <v>61.516806722689076</v>
      </c>
    </row>
    <row r="50" spans="1:6" ht="25.5" x14ac:dyDescent="0.2">
      <c r="A50" s="56" t="s">
        <v>144</v>
      </c>
      <c r="B50" s="57" t="s">
        <v>145</v>
      </c>
      <c r="C50" s="85">
        <v>238</v>
      </c>
      <c r="D50" s="85">
        <v>238</v>
      </c>
      <c r="E50" s="85">
        <v>146.41</v>
      </c>
      <c r="F50" s="85"/>
    </row>
    <row r="51" spans="1:6" x14ac:dyDescent="0.2">
      <c r="A51" s="54" t="s">
        <v>146</v>
      </c>
      <c r="B51" s="55" t="s">
        <v>147</v>
      </c>
      <c r="C51" s="84">
        <f>C52+C53</f>
        <v>750</v>
      </c>
      <c r="D51" s="84">
        <f>D52+D53</f>
        <v>750</v>
      </c>
      <c r="E51" s="84">
        <f>E52+E53</f>
        <v>260</v>
      </c>
      <c r="F51" s="84">
        <f>(E51*100)/D51</f>
        <v>34.666666666666664</v>
      </c>
    </row>
    <row r="52" spans="1:6" x14ac:dyDescent="0.2">
      <c r="A52" s="56" t="s">
        <v>148</v>
      </c>
      <c r="B52" s="57" t="s">
        <v>149</v>
      </c>
      <c r="C52" s="85">
        <v>700</v>
      </c>
      <c r="D52" s="85">
        <v>700</v>
      </c>
      <c r="E52" s="85">
        <v>260</v>
      </c>
      <c r="F52" s="85"/>
    </row>
    <row r="53" spans="1:6" x14ac:dyDescent="0.2">
      <c r="A53" s="56" t="s">
        <v>150</v>
      </c>
      <c r="B53" s="57" t="s">
        <v>151</v>
      </c>
      <c r="C53" s="85">
        <v>50</v>
      </c>
      <c r="D53" s="85">
        <v>50</v>
      </c>
      <c r="E53" s="85">
        <v>0</v>
      </c>
      <c r="F53" s="85"/>
    </row>
    <row r="54" spans="1:6" x14ac:dyDescent="0.2">
      <c r="A54" s="50" t="s">
        <v>152</v>
      </c>
      <c r="B54" s="51" t="s">
        <v>153</v>
      </c>
      <c r="C54" s="81">
        <f t="shared" ref="C54:E56" si="0">C55</f>
        <v>5015</v>
      </c>
      <c r="D54" s="81">
        <f t="shared" si="0"/>
        <v>5015</v>
      </c>
      <c r="E54" s="81">
        <f t="shared" si="0"/>
        <v>2479.79</v>
      </c>
      <c r="F54" s="82">
        <f>(E54*100)/D54</f>
        <v>49.447457627118645</v>
      </c>
    </row>
    <row r="55" spans="1:6" x14ac:dyDescent="0.2">
      <c r="A55" s="52" t="s">
        <v>154</v>
      </c>
      <c r="B55" s="53" t="s">
        <v>155</v>
      </c>
      <c r="C55" s="83">
        <f t="shared" si="0"/>
        <v>5015</v>
      </c>
      <c r="D55" s="83">
        <f t="shared" si="0"/>
        <v>5015</v>
      </c>
      <c r="E55" s="83">
        <f t="shared" si="0"/>
        <v>2479.79</v>
      </c>
      <c r="F55" s="82">
        <f>(E55*100)/D55</f>
        <v>49.447457627118645</v>
      </c>
    </row>
    <row r="56" spans="1:6" x14ac:dyDescent="0.2">
      <c r="A56" s="54" t="s">
        <v>160</v>
      </c>
      <c r="B56" s="55" t="s">
        <v>161</v>
      </c>
      <c r="C56" s="84">
        <f t="shared" si="0"/>
        <v>5015</v>
      </c>
      <c r="D56" s="84">
        <f t="shared" si="0"/>
        <v>5015</v>
      </c>
      <c r="E56" s="84">
        <f t="shared" si="0"/>
        <v>2479.79</v>
      </c>
      <c r="F56" s="84">
        <f>(E56*100)/D56</f>
        <v>49.447457627118645</v>
      </c>
    </row>
    <row r="57" spans="1:6" x14ac:dyDescent="0.2">
      <c r="A57" s="56" t="s">
        <v>162</v>
      </c>
      <c r="B57" s="57" t="s">
        <v>163</v>
      </c>
      <c r="C57" s="85">
        <v>5015</v>
      </c>
      <c r="D57" s="85">
        <v>5015</v>
      </c>
      <c r="E57" s="85">
        <v>2479.79</v>
      </c>
      <c r="F57" s="85"/>
    </row>
    <row r="58" spans="1:6" x14ac:dyDescent="0.2">
      <c r="A58" s="50" t="s">
        <v>50</v>
      </c>
      <c r="B58" s="51" t="s">
        <v>51</v>
      </c>
      <c r="C58" s="81">
        <f t="shared" ref="C58:E59" si="1">C59</f>
        <v>835213</v>
      </c>
      <c r="D58" s="81">
        <f t="shared" si="1"/>
        <v>835213</v>
      </c>
      <c r="E58" s="81">
        <f t="shared" si="1"/>
        <v>450250.69999999995</v>
      </c>
      <c r="F58" s="82">
        <f>(E58*100)/D58</f>
        <v>53.908488014434639</v>
      </c>
    </row>
    <row r="59" spans="1:6" x14ac:dyDescent="0.2">
      <c r="A59" s="52" t="s">
        <v>64</v>
      </c>
      <c r="B59" s="53" t="s">
        <v>65</v>
      </c>
      <c r="C59" s="83">
        <f t="shared" si="1"/>
        <v>835213</v>
      </c>
      <c r="D59" s="83">
        <f t="shared" si="1"/>
        <v>835213</v>
      </c>
      <c r="E59" s="83">
        <f t="shared" si="1"/>
        <v>450250.69999999995</v>
      </c>
      <c r="F59" s="82">
        <f>(E59*100)/D59</f>
        <v>53.908488014434639</v>
      </c>
    </row>
    <row r="60" spans="1:6" ht="25.5" x14ac:dyDescent="0.2">
      <c r="A60" s="54" t="s">
        <v>66</v>
      </c>
      <c r="B60" s="55" t="s">
        <v>67</v>
      </c>
      <c r="C60" s="84">
        <f>C61+C62</f>
        <v>835213</v>
      </c>
      <c r="D60" s="84">
        <f>D61+D62</f>
        <v>835213</v>
      </c>
      <c r="E60" s="84">
        <f>E61+E62</f>
        <v>450250.69999999995</v>
      </c>
      <c r="F60" s="84">
        <f>(E60*100)/D60</f>
        <v>53.908488014434639</v>
      </c>
    </row>
    <row r="61" spans="1:6" x14ac:dyDescent="0.2">
      <c r="A61" s="56" t="s">
        <v>68</v>
      </c>
      <c r="B61" s="57" t="s">
        <v>69</v>
      </c>
      <c r="C61" s="85">
        <v>830198</v>
      </c>
      <c r="D61" s="85">
        <v>830198</v>
      </c>
      <c r="E61" s="85">
        <v>447770.91</v>
      </c>
      <c r="F61" s="85"/>
    </row>
    <row r="62" spans="1:6" ht="25.5" x14ac:dyDescent="0.2">
      <c r="A62" s="56" t="s">
        <v>70</v>
      </c>
      <c r="B62" s="57" t="s">
        <v>71</v>
      </c>
      <c r="C62" s="85">
        <v>5015</v>
      </c>
      <c r="D62" s="85">
        <v>5015</v>
      </c>
      <c r="E62" s="85">
        <v>2479.79</v>
      </c>
      <c r="F62" s="85"/>
    </row>
    <row r="63" spans="1:6" x14ac:dyDescent="0.2">
      <c r="A63" s="49" t="s">
        <v>176</v>
      </c>
      <c r="B63" s="49" t="s">
        <v>183</v>
      </c>
      <c r="C63" s="79"/>
      <c r="D63" s="79"/>
      <c r="E63" s="79"/>
      <c r="F63" s="80" t="e">
        <f>(E63*100)/D63</f>
        <v>#DIV/0!</v>
      </c>
    </row>
    <row r="64" spans="1:6" x14ac:dyDescent="0.2">
      <c r="A64" s="50" t="s">
        <v>72</v>
      </c>
      <c r="B64" s="51" t="s">
        <v>73</v>
      </c>
      <c r="C64" s="81">
        <f>C65</f>
        <v>700</v>
      </c>
      <c r="D64" s="81">
        <f>D65</f>
        <v>700</v>
      </c>
      <c r="E64" s="81">
        <f>E65</f>
        <v>0</v>
      </c>
      <c r="F64" s="82">
        <f>(E64*100)/D64</f>
        <v>0</v>
      </c>
    </row>
    <row r="65" spans="1:6" x14ac:dyDescent="0.2">
      <c r="A65" s="52" t="s">
        <v>89</v>
      </c>
      <c r="B65" s="53" t="s">
        <v>90</v>
      </c>
      <c r="C65" s="83">
        <f>C66+C68</f>
        <v>700</v>
      </c>
      <c r="D65" s="83">
        <f>D66+D68</f>
        <v>700</v>
      </c>
      <c r="E65" s="83">
        <f>E66+E68</f>
        <v>0</v>
      </c>
      <c r="F65" s="82">
        <f>(E65*100)/D65</f>
        <v>0</v>
      </c>
    </row>
    <row r="66" spans="1:6" x14ac:dyDescent="0.2">
      <c r="A66" s="54" t="s">
        <v>101</v>
      </c>
      <c r="B66" s="55" t="s">
        <v>102</v>
      </c>
      <c r="C66" s="84">
        <f>C67</f>
        <v>600</v>
      </c>
      <c r="D66" s="84">
        <f>D67</f>
        <v>600</v>
      </c>
      <c r="E66" s="84">
        <f>E67</f>
        <v>0</v>
      </c>
      <c r="F66" s="84">
        <f>(E66*100)/D66</f>
        <v>0</v>
      </c>
    </row>
    <row r="67" spans="1:6" x14ac:dyDescent="0.2">
      <c r="A67" s="56" t="s">
        <v>103</v>
      </c>
      <c r="B67" s="57" t="s">
        <v>104</v>
      </c>
      <c r="C67" s="85">
        <v>600</v>
      </c>
      <c r="D67" s="85">
        <v>600</v>
      </c>
      <c r="E67" s="85">
        <v>0</v>
      </c>
      <c r="F67" s="85"/>
    </row>
    <row r="68" spans="1:6" x14ac:dyDescent="0.2">
      <c r="A68" s="54" t="s">
        <v>111</v>
      </c>
      <c r="B68" s="55" t="s">
        <v>112</v>
      </c>
      <c r="C68" s="84">
        <f>C69</f>
        <v>100</v>
      </c>
      <c r="D68" s="84">
        <f>D69</f>
        <v>100</v>
      </c>
      <c r="E68" s="84">
        <f>E69</f>
        <v>0</v>
      </c>
      <c r="F68" s="84">
        <f>(E68*100)/D68</f>
        <v>0</v>
      </c>
    </row>
    <row r="69" spans="1:6" x14ac:dyDescent="0.2">
      <c r="A69" s="56" t="s">
        <v>119</v>
      </c>
      <c r="B69" s="57" t="s">
        <v>120</v>
      </c>
      <c r="C69" s="85">
        <v>100</v>
      </c>
      <c r="D69" s="85">
        <v>100</v>
      </c>
      <c r="E69" s="85">
        <v>0</v>
      </c>
      <c r="F69" s="85"/>
    </row>
    <row r="70" spans="1:6" x14ac:dyDescent="0.2">
      <c r="A70" s="50" t="s">
        <v>152</v>
      </c>
      <c r="B70" s="51" t="s">
        <v>153</v>
      </c>
      <c r="C70" s="81">
        <f t="shared" ref="C70:E72" si="2">C71</f>
        <v>300</v>
      </c>
      <c r="D70" s="81">
        <f t="shared" si="2"/>
        <v>300</v>
      </c>
      <c r="E70" s="81">
        <f t="shared" si="2"/>
        <v>0</v>
      </c>
      <c r="F70" s="82">
        <f>(E70*100)/D70</f>
        <v>0</v>
      </c>
    </row>
    <row r="71" spans="1:6" x14ac:dyDescent="0.2">
      <c r="A71" s="52" t="s">
        <v>154</v>
      </c>
      <c r="B71" s="53" t="s">
        <v>155</v>
      </c>
      <c r="C71" s="83">
        <f t="shared" si="2"/>
        <v>300</v>
      </c>
      <c r="D71" s="83">
        <f t="shared" si="2"/>
        <v>300</v>
      </c>
      <c r="E71" s="83">
        <f t="shared" si="2"/>
        <v>0</v>
      </c>
      <c r="F71" s="82">
        <f>(E71*100)/D71</f>
        <v>0</v>
      </c>
    </row>
    <row r="72" spans="1:6" x14ac:dyDescent="0.2">
      <c r="A72" s="54" t="s">
        <v>156</v>
      </c>
      <c r="B72" s="55" t="s">
        <v>157</v>
      </c>
      <c r="C72" s="84">
        <f t="shared" si="2"/>
        <v>300</v>
      </c>
      <c r="D72" s="84">
        <f t="shared" si="2"/>
        <v>300</v>
      </c>
      <c r="E72" s="84">
        <f t="shared" si="2"/>
        <v>0</v>
      </c>
      <c r="F72" s="84">
        <f>(E72*100)/D72</f>
        <v>0</v>
      </c>
    </row>
    <row r="73" spans="1:6" x14ac:dyDescent="0.2">
      <c r="A73" s="56" t="s">
        <v>158</v>
      </c>
      <c r="B73" s="57" t="s">
        <v>159</v>
      </c>
      <c r="C73" s="85">
        <v>300</v>
      </c>
      <c r="D73" s="85">
        <v>300</v>
      </c>
      <c r="E73" s="85">
        <v>0</v>
      </c>
      <c r="F73" s="85"/>
    </row>
    <row r="74" spans="1:6" x14ac:dyDescent="0.2">
      <c r="A74" s="50" t="s">
        <v>50</v>
      </c>
      <c r="B74" s="51" t="s">
        <v>51</v>
      </c>
      <c r="C74" s="81">
        <f t="shared" ref="C74:E76" si="3">C75</f>
        <v>1000</v>
      </c>
      <c r="D74" s="81">
        <f t="shared" si="3"/>
        <v>1000</v>
      </c>
      <c r="E74" s="81">
        <f t="shared" si="3"/>
        <v>0</v>
      </c>
      <c r="F74" s="82">
        <f>(E74*100)/D74</f>
        <v>0</v>
      </c>
    </row>
    <row r="75" spans="1:6" x14ac:dyDescent="0.2">
      <c r="A75" s="52" t="s">
        <v>58</v>
      </c>
      <c r="B75" s="53" t="s">
        <v>59</v>
      </c>
      <c r="C75" s="83">
        <f t="shared" si="3"/>
        <v>1000</v>
      </c>
      <c r="D75" s="83">
        <f t="shared" si="3"/>
        <v>1000</v>
      </c>
      <c r="E75" s="83">
        <f t="shared" si="3"/>
        <v>0</v>
      </c>
      <c r="F75" s="82">
        <f>(E75*100)/D75</f>
        <v>0</v>
      </c>
    </row>
    <row r="76" spans="1:6" x14ac:dyDescent="0.2">
      <c r="A76" s="54" t="s">
        <v>60</v>
      </c>
      <c r="B76" s="55" t="s">
        <v>61</v>
      </c>
      <c r="C76" s="84">
        <f t="shared" si="3"/>
        <v>1000</v>
      </c>
      <c r="D76" s="84">
        <f t="shared" si="3"/>
        <v>1000</v>
      </c>
      <c r="E76" s="84">
        <f t="shared" si="3"/>
        <v>0</v>
      </c>
      <c r="F76" s="84">
        <f>(E76*100)/D76</f>
        <v>0</v>
      </c>
    </row>
    <row r="77" spans="1:6" x14ac:dyDescent="0.2">
      <c r="A77" s="56" t="s">
        <v>62</v>
      </c>
      <c r="B77" s="57" t="s">
        <v>63</v>
      </c>
      <c r="C77" s="85">
        <v>1000</v>
      </c>
      <c r="D77" s="85">
        <v>1000</v>
      </c>
      <c r="E77" s="85">
        <v>0</v>
      </c>
      <c r="F77" s="85"/>
    </row>
    <row r="78" spans="1:6" x14ac:dyDescent="0.2">
      <c r="A78" s="49" t="s">
        <v>74</v>
      </c>
      <c r="B78" s="49" t="s">
        <v>186</v>
      </c>
      <c r="C78" s="79"/>
      <c r="D78" s="79"/>
      <c r="E78" s="79"/>
      <c r="F78" s="80" t="e">
        <f>(E78*100)/D78</f>
        <v>#DIV/0!</v>
      </c>
    </row>
    <row r="79" spans="1:6" x14ac:dyDescent="0.2">
      <c r="A79" s="50" t="s">
        <v>50</v>
      </c>
      <c r="B79" s="51" t="s">
        <v>51</v>
      </c>
      <c r="C79" s="81">
        <f t="shared" ref="C79:E81" si="4">C80</f>
        <v>0</v>
      </c>
      <c r="D79" s="81">
        <f t="shared" si="4"/>
        <v>0</v>
      </c>
      <c r="E79" s="81">
        <f t="shared" si="4"/>
        <v>0</v>
      </c>
      <c r="F79" s="82" t="e">
        <f>(E79*100)/D79</f>
        <v>#DIV/0!</v>
      </c>
    </row>
    <row r="80" spans="1:6" x14ac:dyDescent="0.2">
      <c r="A80" s="52" t="s">
        <v>52</v>
      </c>
      <c r="B80" s="53" t="s">
        <v>53</v>
      </c>
      <c r="C80" s="83">
        <f t="shared" si="4"/>
        <v>0</v>
      </c>
      <c r="D80" s="83">
        <f t="shared" si="4"/>
        <v>0</v>
      </c>
      <c r="E80" s="83">
        <f t="shared" si="4"/>
        <v>0</v>
      </c>
      <c r="F80" s="82" t="e">
        <f>(E80*100)/D80</f>
        <v>#DIV/0!</v>
      </c>
    </row>
    <row r="81" spans="1:6" x14ac:dyDescent="0.2">
      <c r="A81" s="54" t="s">
        <v>54</v>
      </c>
      <c r="B81" s="55" t="s">
        <v>55</v>
      </c>
      <c r="C81" s="84">
        <f t="shared" si="4"/>
        <v>0</v>
      </c>
      <c r="D81" s="84">
        <f t="shared" si="4"/>
        <v>0</v>
      </c>
      <c r="E81" s="84">
        <f t="shared" si="4"/>
        <v>0</v>
      </c>
      <c r="F81" s="84" t="e">
        <f>(E81*100)/D81</f>
        <v>#DIV/0!</v>
      </c>
    </row>
    <row r="82" spans="1:6" x14ac:dyDescent="0.2">
      <c r="A82" s="56" t="s">
        <v>56</v>
      </c>
      <c r="B82" s="57" t="s">
        <v>57</v>
      </c>
      <c r="C82" s="85">
        <v>0</v>
      </c>
      <c r="D82" s="85">
        <v>0</v>
      </c>
      <c r="E82" s="85">
        <v>0</v>
      </c>
      <c r="F82" s="85"/>
    </row>
    <row r="83" spans="1:6" x14ac:dyDescent="0.2">
      <c r="A83" s="49" t="s">
        <v>177</v>
      </c>
      <c r="B83" s="49" t="s">
        <v>187</v>
      </c>
      <c r="C83" s="79"/>
      <c r="D83" s="79"/>
      <c r="E83" s="79"/>
      <c r="F83" s="80" t="e">
        <f>(E83*100)/D83</f>
        <v>#DIV/0!</v>
      </c>
    </row>
    <row r="84" spans="1:6" s="58" customFormat="1" x14ac:dyDescent="0.2"/>
    <row r="85" spans="1:6" s="58" customFormat="1" x14ac:dyDescent="0.2"/>
    <row r="86" spans="1:6" s="58" customFormat="1" x14ac:dyDescent="0.2"/>
    <row r="87" spans="1:6" s="58" customFormat="1" x14ac:dyDescent="0.2"/>
    <row r="88" spans="1:6" s="58" customFormat="1" x14ac:dyDescent="0.2"/>
    <row r="89" spans="1:6" s="58" customFormat="1" x14ac:dyDescent="0.2"/>
    <row r="90" spans="1:6" s="58" customFormat="1" x14ac:dyDescent="0.2"/>
    <row r="91" spans="1:6" s="58" customFormat="1" x14ac:dyDescent="0.2"/>
    <row r="92" spans="1:6" s="58" customFormat="1" x14ac:dyDescent="0.2"/>
    <row r="93" spans="1:6" s="58" customFormat="1" x14ac:dyDescent="0.2"/>
    <row r="94" spans="1:6" s="58" customFormat="1" x14ac:dyDescent="0.2"/>
    <row r="95" spans="1:6" s="58" customFormat="1" x14ac:dyDescent="0.2"/>
    <row r="96" spans="1: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pans="1:3" s="58" customFormat="1" x14ac:dyDescent="0.2"/>
    <row r="1218" spans="1:3" s="58" customFormat="1" x14ac:dyDescent="0.2"/>
    <row r="1219" spans="1:3" s="58" customFormat="1" x14ac:dyDescent="0.2"/>
    <row r="1220" spans="1:3" s="58" customFormat="1" x14ac:dyDescent="0.2"/>
    <row r="1221" spans="1:3" s="58" customFormat="1" x14ac:dyDescent="0.2"/>
    <row r="1222" spans="1:3" s="58" customFormat="1" x14ac:dyDescent="0.2"/>
    <row r="1223" spans="1:3" s="58" customFormat="1" x14ac:dyDescent="0.2"/>
    <row r="1224" spans="1:3" x14ac:dyDescent="0.2">
      <c r="A1224" s="58"/>
      <c r="B1224" s="58"/>
      <c r="C1224" s="58"/>
    </row>
    <row r="1225" spans="1:3" x14ac:dyDescent="0.2">
      <c r="A1225" s="58"/>
      <c r="B1225" s="58"/>
      <c r="C1225" s="58"/>
    </row>
    <row r="1226" spans="1:3" x14ac:dyDescent="0.2">
      <c r="A1226" s="58"/>
      <c r="B1226" s="58"/>
      <c r="C1226" s="58"/>
    </row>
    <row r="1227" spans="1:3" x14ac:dyDescent="0.2">
      <c r="A1227" s="58"/>
      <c r="B1227" s="58"/>
      <c r="C1227" s="58"/>
    </row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41"/>
      <c r="B1261" s="41"/>
      <c r="C1261" s="41"/>
    </row>
    <row r="1262" spans="1:3" x14ac:dyDescent="0.2">
      <c r="A1262" s="41"/>
      <c r="B1262" s="41"/>
      <c r="C1262" s="41"/>
    </row>
    <row r="1263" spans="1:3" x14ac:dyDescent="0.2">
      <c r="A1263" s="41"/>
      <c r="B1263" s="41"/>
      <c r="C1263" s="41"/>
    </row>
    <row r="1264" spans="1:3" x14ac:dyDescent="0.2">
      <c r="A1264" s="41"/>
      <c r="B1264" s="41"/>
      <c r="C1264" s="41"/>
    </row>
    <row r="1265" spans="1:3" x14ac:dyDescent="0.2">
      <c r="A1265" s="41"/>
      <c r="B1265" s="41"/>
      <c r="C1265" s="41"/>
    </row>
    <row r="1266" spans="1:3" x14ac:dyDescent="0.2">
      <c r="A1266" s="41"/>
      <c r="B1266" s="41"/>
      <c r="C1266" s="41"/>
    </row>
    <row r="1267" spans="1:3" x14ac:dyDescent="0.2">
      <c r="A1267" s="41"/>
      <c r="B1267" s="41"/>
      <c r="C1267" s="41"/>
    </row>
    <row r="1268" spans="1:3" x14ac:dyDescent="0.2">
      <c r="A1268" s="41"/>
      <c r="B1268" s="41"/>
      <c r="C1268" s="41"/>
    </row>
    <row r="1269" spans="1:3" x14ac:dyDescent="0.2">
      <c r="A1269" s="41"/>
      <c r="B1269" s="41"/>
      <c r="C1269" s="41"/>
    </row>
    <row r="1270" spans="1:3" x14ac:dyDescent="0.2">
      <c r="A1270" s="41"/>
      <c r="B1270" s="41"/>
      <c r="C1270" s="41"/>
    </row>
    <row r="1271" spans="1:3" x14ac:dyDescent="0.2">
      <c r="A1271" s="41"/>
      <c r="B1271" s="41"/>
      <c r="C1271" s="41"/>
    </row>
    <row r="1272" spans="1:3" x14ac:dyDescent="0.2">
      <c r="A1272" s="41"/>
      <c r="B1272" s="41"/>
      <c r="C1272" s="41"/>
    </row>
    <row r="1273" spans="1:3" x14ac:dyDescent="0.2">
      <c r="A1273" s="41"/>
      <c r="B1273" s="41"/>
      <c r="C1273" s="41"/>
    </row>
    <row r="1274" spans="1:3" x14ac:dyDescent="0.2">
      <c r="A1274" s="41"/>
      <c r="B1274" s="41"/>
      <c r="C1274" s="41"/>
    </row>
    <row r="1275" spans="1:3" x14ac:dyDescent="0.2">
      <c r="A1275" s="41"/>
      <c r="B1275" s="41"/>
      <c r="C1275" s="41"/>
    </row>
    <row r="1276" spans="1:3" x14ac:dyDescent="0.2">
      <c r="A1276" s="41"/>
      <c r="B1276" s="41"/>
      <c r="C1276" s="41"/>
    </row>
    <row r="1277" spans="1:3" x14ac:dyDescent="0.2">
      <c r="A1277" s="41"/>
      <c r="B1277" s="41"/>
      <c r="C1277" s="41"/>
    </row>
    <row r="1278" spans="1:3" x14ac:dyDescent="0.2">
      <c r="A1278" s="41"/>
      <c r="B1278" s="41"/>
      <c r="C1278" s="41"/>
    </row>
    <row r="1279" spans="1:3" x14ac:dyDescent="0.2">
      <c r="A1279" s="41"/>
      <c r="B1279" s="41"/>
      <c r="C1279" s="41"/>
    </row>
    <row r="1280" spans="1:3" x14ac:dyDescent="0.2">
      <c r="A1280" s="41"/>
      <c r="B1280" s="41"/>
      <c r="C1280" s="41"/>
    </row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Mirjana Glunčić</cp:lastModifiedBy>
  <cp:lastPrinted>2023-07-24T12:33:14Z</cp:lastPrinted>
  <dcterms:created xsi:type="dcterms:W3CDTF">2022-08-12T12:51:27Z</dcterms:created>
  <dcterms:modified xsi:type="dcterms:W3CDTF">2026-07-09T07:28:03Z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