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sugnetic\Desktop\"/>
    </mc:Choice>
  </mc:AlternateContent>
  <xr:revisionPtr revIDLastSave="0" documentId="13_ncr:1_{3C76B2DD-3753-467E-A6C0-6E29FB672B54}" xr6:coauthVersionLast="47" xr6:coauthVersionMax="47" xr10:uidLastSave="{00000000-0000-0000-0000-000000000000}"/>
  <bookViews>
    <workbookView xWindow="-120" yWindow="-120" windowWidth="29040" windowHeight="15720" tabRatio="825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rashoda'!$B$1:$L$73</definedName>
    <definedName name="_xlnm.Print_Area" localSheetId="6">'Posebni dio'!$A$1:$F$78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8" i="15"/>
  <c r="F76" i="15"/>
  <c r="E76" i="15"/>
  <c r="D76" i="15"/>
  <c r="C76" i="15"/>
  <c r="F75" i="15"/>
  <c r="E75" i="15"/>
  <c r="D75" i="15"/>
  <c r="C75" i="15"/>
  <c r="F74" i="15"/>
  <c r="E74" i="15"/>
  <c r="D74" i="15"/>
  <c r="C74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9" i="15"/>
  <c r="F66" i="15"/>
  <c r="E66" i="15"/>
  <c r="D66" i="15"/>
  <c r="C66" i="15"/>
  <c r="F65" i="15"/>
  <c r="E65" i="15"/>
  <c r="D65" i="15"/>
  <c r="C65" i="15"/>
  <c r="F64" i="15"/>
  <c r="E64" i="15"/>
  <c r="D64" i="15"/>
  <c r="C64" i="15"/>
  <c r="F62" i="15"/>
  <c r="E62" i="15"/>
  <c r="D62" i="15"/>
  <c r="C62" i="15"/>
  <c r="F61" i="15"/>
  <c r="E61" i="15"/>
  <c r="D61" i="15"/>
  <c r="C61" i="15"/>
  <c r="F59" i="15"/>
  <c r="E59" i="15"/>
  <c r="D59" i="15"/>
  <c r="C59" i="15"/>
  <c r="F57" i="15"/>
  <c r="E57" i="15"/>
  <c r="D57" i="15"/>
  <c r="C57" i="15"/>
  <c r="F56" i="15"/>
  <c r="E56" i="15"/>
  <c r="D56" i="15"/>
  <c r="C56" i="15"/>
  <c r="F55" i="15"/>
  <c r="E55" i="15"/>
  <c r="D55" i="15"/>
  <c r="C55" i="15"/>
  <c r="F52" i="15"/>
  <c r="E52" i="15"/>
  <c r="D52" i="15"/>
  <c r="C52" i="15"/>
  <c r="F50" i="15"/>
  <c r="E50" i="15"/>
  <c r="D50" i="15"/>
  <c r="C50" i="15"/>
  <c r="F49" i="15"/>
  <c r="E49" i="15"/>
  <c r="D49" i="15"/>
  <c r="C49" i="15"/>
  <c r="F44" i="15"/>
  <c r="E44" i="15"/>
  <c r="D44" i="15"/>
  <c r="C44" i="15"/>
  <c r="F42" i="15"/>
  <c r="E42" i="15"/>
  <c r="D42" i="15"/>
  <c r="C42" i="15"/>
  <c r="F32" i="15"/>
  <c r="E32" i="15"/>
  <c r="D32" i="15"/>
  <c r="C32" i="15"/>
  <c r="F27" i="15"/>
  <c r="E27" i="15"/>
  <c r="D27" i="15"/>
  <c r="C27" i="15"/>
  <c r="F22" i="15"/>
  <c r="E22" i="15"/>
  <c r="D22" i="15"/>
  <c r="C22" i="15"/>
  <c r="F21" i="15"/>
  <c r="E21" i="15"/>
  <c r="D21" i="15"/>
  <c r="C21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2" i="3"/>
  <c r="K72" i="3"/>
  <c r="L71" i="3"/>
  <c r="K71" i="3"/>
  <c r="J71" i="3"/>
  <c r="I71" i="3"/>
  <c r="H71" i="3"/>
  <c r="G71" i="3"/>
  <c r="L70" i="3"/>
  <c r="K70" i="3"/>
  <c r="J70" i="3"/>
  <c r="I70" i="3"/>
  <c r="H70" i="3"/>
  <c r="G70" i="3"/>
  <c r="L69" i="3"/>
  <c r="K69" i="3"/>
  <c r="L68" i="3"/>
  <c r="K68" i="3"/>
  <c r="J68" i="3"/>
  <c r="I68" i="3"/>
  <c r="H68" i="3"/>
  <c r="G68" i="3"/>
  <c r="L67" i="3"/>
  <c r="K67" i="3"/>
  <c r="J67" i="3"/>
  <c r="I67" i="3"/>
  <c r="H67" i="3"/>
  <c r="G67" i="3"/>
  <c r="L66" i="3"/>
  <c r="K66" i="3"/>
  <c r="J66" i="3"/>
  <c r="I66" i="3"/>
  <c r="H66" i="3"/>
  <c r="G66" i="3"/>
  <c r="L65" i="3"/>
  <c r="K65" i="3"/>
  <c r="L64" i="3"/>
  <c r="K64" i="3"/>
  <c r="L63" i="3"/>
  <c r="K63" i="3"/>
  <c r="J63" i="3"/>
  <c r="I63" i="3"/>
  <c r="H63" i="3"/>
  <c r="G63" i="3"/>
  <c r="L62" i="3"/>
  <c r="K62" i="3"/>
  <c r="J62" i="3"/>
  <c r="I62" i="3"/>
  <c r="H62" i="3"/>
  <c r="G62" i="3"/>
  <c r="L61" i="3"/>
  <c r="K61" i="3"/>
  <c r="L60" i="3"/>
  <c r="K60" i="3"/>
  <c r="L59" i="3"/>
  <c r="K59" i="3"/>
  <c r="L58" i="3"/>
  <c r="K58" i="3"/>
  <c r="L57" i="3"/>
  <c r="K57" i="3"/>
  <c r="J57" i="3"/>
  <c r="I57" i="3"/>
  <c r="H57" i="3"/>
  <c r="G57" i="3"/>
  <c r="L56" i="3"/>
  <c r="K56" i="3"/>
  <c r="L55" i="3"/>
  <c r="K55" i="3"/>
  <c r="J55" i="3"/>
  <c r="I55" i="3"/>
  <c r="H55" i="3"/>
  <c r="G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L38" i="3"/>
  <c r="K38" i="3"/>
  <c r="L37" i="3"/>
  <c r="K37" i="3"/>
  <c r="L36" i="3"/>
  <c r="K36" i="3"/>
  <c r="L35" i="3"/>
  <c r="K35" i="3"/>
  <c r="J35" i="3"/>
  <c r="I35" i="3"/>
  <c r="H35" i="3"/>
  <c r="G35" i="3"/>
  <c r="L34" i="3"/>
  <c r="K34" i="3"/>
  <c r="J34" i="3"/>
  <c r="I34" i="3"/>
  <c r="H34" i="3"/>
  <c r="G34" i="3"/>
  <c r="L33" i="3"/>
  <c r="K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<sst xmlns="http://schemas.openxmlformats.org/spreadsheetml/2006/main" count="384" uniqueCount="187">
  <si>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</si>
  <si>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</si>
  <si>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</si>
  <si>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</si>
  <si>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</si>
  <si>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</si>
  <si>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</si>
  <si>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</si>
  <si>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</si>
  <si>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</si>
  <si>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</si>
  <si>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</si>
  <si>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</si>
  <si>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</si>
  <si>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</si>
  <si>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</si>
  <si>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</si>
  <si>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</si>
  <si>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</si>
  <si>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</si>
  <si>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</si>
  <si>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</si>
  <si>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</si>
  <si>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</si>
  <si>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</si>
  <si>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</si>
  <si>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</si>
  <si>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</si>
  <si>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</si>
  <si>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</si>
  <si>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</si>
  <si>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</si>
  <si>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</si>
  <si>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</si>
  <si>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</si>
  <si>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</si>
  <si>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</si>
  <si>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</si>
  <si>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</si>
  <si>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</si>
  <si>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</si>
  <si>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</si>
  <si>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</si>
  <si>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</si>
  <si>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</si>
  <si>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</si>
  <si>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</si>
  <si>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</si>
  <si>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</si>
  <si>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</si>
  <si>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</si>
  <si>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</si>
  <si>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</si>
  <si>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</si>
  <si>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</si>
  <si>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</si>
  <si>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</si>
  <si>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</si>
  <si>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</si>
  <si>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</si>
  <si>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</si>
  <si>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</si>
  <si>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</si>
  <si>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</si>
  <si>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</si>
  <si>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</si>
  <si>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</si>
  <si>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</si>
  <si>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</si>
  <si>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</si>
  <si>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</si>
  <si>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</si>
  <si>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</si>
  <si>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</si>
  <si>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</si>
  <si>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</si>
  <si>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</si>
  <si>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</si>
  <si>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</si>
  <si>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</si>
  <si>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</si>
  <si>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</si>
  <si>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</si>
  <si>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</si>
  <si>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</si>
  <si>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</si>
  <si>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</si>
  <si>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</si>
  <si>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</si>
  <si>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</si>
  <si>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</si>
  <si>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</si>
  <si>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</si>
  <si>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</si>
  <si>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</si>
  <si>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</si>
  <si>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</si>
  <si>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</si>
  <si>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</si>
  <si>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</si>
  <si>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</si>
  <si>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</si>
  <si>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</si>
  <si>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</si>
  <si>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</si>
  <si>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</si>
  <si>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</si>
  <si>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</si>
  <si>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</si>
  <si>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</si>
  <si>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</si>
  <si>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</si>
  <si>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</si>
  <si>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</si>
  <si>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</si>
  <si>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</si>
  <si>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</si>
  <si>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</si>
  <si>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</si>
  <si>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</si>
  <si>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</si>
  <si>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</si>
  <si>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</si>
  <si>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</si>
  <si>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</si>
  <si>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</si>
  <si>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</si>
  <si>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</si>
  <si>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</si>
  <si>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</si>
  <si>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</si>
  <si>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</si>
  <si>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</si>
  <si>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</si>
  <si>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</si>
  <si>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</si>
  <si>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</si>
  <si>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3296</t>
  </si>
  <si>
    <t>TROŠKOVI SUD.POSTUPAKA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</si>
  <si>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</si>
  <si>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</si>
  <si>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</si>
  <si>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</si>
  <si>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</si>
  <si>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</si>
  <si>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</si>
  <si>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</si>
  <si>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</si>
  <si>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</si>
  <si>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</si>
  <si>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</si>
  <si>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</si>
  <si>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</si>
  <si>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</si>
  <si>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</si>
  <si>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</si>
  <si>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</si>
  <si>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</si>
  <si>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</si>
  <si>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</si>
  <si>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</si>
  <si>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</si>
  <si>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</si>
  <si>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</si>
  <si>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</si>
  <si>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</si>
  <si>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</si>
  <si>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</si>
  <si>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</si>
  <si>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4997 ZLATAR OPĆINSKO DRŽAVNO ODVJETNIŠTVO</t>
  </si>
  <si>
    <t>2812 DJELOVANJE DRŽAVNIH ODVJETNIŠTAVA</t>
  </si>
  <si>
    <t>11</t>
  </si>
  <si>
    <t>A642000</t>
  </si>
  <si>
    <t xml:space="preserve">Progon počinitelja kaznenih i kažnjivih djela i zaštita imovine RH pred nadležnim sudovima i tijelima </t>
  </si>
  <si>
    <t>TEKUĆI PLAN  2026.*</t>
  </si>
  <si>
    <t>IZVRŠENJE 1.-6.2026.*</t>
  </si>
  <si>
    <t xml:space="preserve">INDEKS**
</t>
  </si>
  <si>
    <t>Opći prihodi i primici</t>
  </si>
  <si>
    <t>342</t>
  </si>
  <si>
    <t>Kamate za primljene kredite i zajmove</t>
  </si>
  <si>
    <t>3427</t>
  </si>
  <si>
    <t>KAMATE ZA PRIMLJENE ZAJMOVE  OD TRG.DRUŠTAVA I OBRTNIKA</t>
  </si>
  <si>
    <t>423</t>
  </si>
  <si>
    <t>PRIJEVOZNA SREDSTVA</t>
  </si>
  <si>
    <t>4231</t>
  </si>
  <si>
    <t>PRIJEVOZNA SREDSTVA U CESTOVNOM PROMETU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</si>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</sst>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625059.87</v>
      </c>
      <c r="H10" s="87">
        <v>1462639</v>
      </c>
      <c r="I10" s="87">
        <v>1462639</v>
      </c>
      <c r="J10" s="87">
        <v>731823.58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625059.87</v>
      </c>
      <c r="H12" s="88">
        <f>ROUND(H10+H11,2)</f>
        <v>1462639</v>
      </c>
      <c r="I12" s="88">
        <f>ROUND(I10+I11,2)</f>
        <v>1462639</v>
      </c>
      <c r="J12" s="88">
        <f>ROUND(J10+J11,2)</f>
        <v>731823.58</v>
      </c>
      <c r="K12" s="89">
        <f>J12/G12*100</f>
        <v>117.080557419244</v>
      </c>
      <c r="L12" s="89">
        <f>J12/I12*100</f>
        <v>50.034463733019599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624876.12</v>
      </c>
      <c r="H13" s="87">
        <v>1441975</v>
      </c>
      <c r="I13" s="87">
        <v>1441975</v>
      </c>
      <c r="J13" s="87">
        <v>731481.34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0</v>
      </c>
      <c r="H14" s="87">
        <v>20664</v>
      </c>
      <c r="I14" s="87">
        <v>20664</v>
      </c>
      <c r="J14" s="87">
        <v>715.16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624876.12</v>
      </c>
      <c r="H15" s="88">
        <f>ROUND(H13+H14,2)</f>
        <v>1462639</v>
      </c>
      <c r="I15" s="88">
        <f>ROUND(I13+I14,2)</f>
        <v>1462639</v>
      </c>
      <c r="J15" s="88">
        <f>ROUND(J13+J14,2)</f>
        <v>732196.5</v>
      </c>
      <c r="K15" s="89">
        <f>J15/G15*100</f>
        <v>117.174664955992</v>
      </c>
      <c r="L15" s="89">
        <f>J15/I15*100</f>
        <v>50.059960113192702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183.75</v>
      </c>
      <c r="H16" s="91">
        <f>ROUND(H12-H15,2)</f>
        <v>0</v>
      </c>
      <c r="I16" s="91">
        <f>ROUND(I12-I15,2)</f>
        <v>0</v>
      </c>
      <c r="J16" s="91">
        <f>ROUND(J12-J15,2)</f>
        <v>-372.92</v>
      </c>
      <c r="K16" s="89">
        <f>J16/G16*100</f>
        <v>-202.94965986394601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22.67</v>
      </c>
      <c r="H24" s="87"/>
      <c r="I24" s="87"/>
      <c r="J24" s="87">
        <v>406.52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-406.52</v>
      </c>
      <c r="H25" s="87"/>
      <c r="I25" s="87"/>
      <c r="J25" s="87">
        <v>-33.6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-383.85</v>
      </c>
      <c r="H26" s="95">
        <f>ROUND(H24+H25,2)</f>
        <v>0</v>
      </c>
      <c r="I26" s="95">
        <f>ROUND(I24+I25,2)</f>
        <v>0</v>
      </c>
      <c r="J26" s="95">
        <f>ROUND(J24+J25,2)</f>
        <v>372.92</v>
      </c>
      <c r="K26" s="94">
        <f>J26/G26*100</f>
        <v>-97.152533541748099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-200.1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>
        <f>J27/G27*100</f>
        <v>0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3"/>
  <sheetViews>
    <sheetView view="pageBreakPreview" topLeftCell="A13" zoomScale="6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625059.87</v>
      </c>
      <c r="H10" s="66">
        <f>H11</f>
        <v>1462639</v>
      </c>
      <c r="I10" s="66">
        <f>I11</f>
        <v>1462639</v>
      </c>
      <c r="J10" s="66">
        <f>J11</f>
        <v>731823.58</v>
      </c>
      <c r="K10" s="70">
        <f t="shared" ref="K10:K18" si="0">(J10*100)/G10</f>
        <v>117.0805574192437</v>
      </c>
      <c r="L10" s="70">
        <f t="shared" ref="L10:L18" si="1">(J10*100)/I10</f>
        <v>50.034463733019564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</f>
        <v>625059.87</v>
      </c>
      <c r="H11" s="66">
        <f>H12+H15</f>
        <v>1462639</v>
      </c>
      <c r="I11" s="66">
        <f>I12+I15</f>
        <v>1462639</v>
      </c>
      <c r="J11" s="66">
        <f>J12+J15</f>
        <v>731823.58</v>
      </c>
      <c r="K11" s="66">
        <f t="shared" si="0"/>
        <v>117.0805574192437</v>
      </c>
      <c r="L11" s="66">
        <f t="shared" si="1"/>
        <v>50.034463733019564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183.75</v>
      </c>
      <c r="H12" s="66">
        <f t="shared" si="2"/>
        <v>664</v>
      </c>
      <c r="I12" s="66">
        <f t="shared" si="2"/>
        <v>664</v>
      </c>
      <c r="J12" s="66">
        <f t="shared" si="2"/>
        <v>92.24</v>
      </c>
      <c r="K12" s="66">
        <f t="shared" si="0"/>
        <v>50.198639455782313</v>
      </c>
      <c r="L12" s="66">
        <f t="shared" si="1"/>
        <v>13.891566265060241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183.75</v>
      </c>
      <c r="H13" s="66">
        <f t="shared" si="2"/>
        <v>664</v>
      </c>
      <c r="I13" s="66">
        <f t="shared" si="2"/>
        <v>664</v>
      </c>
      <c r="J13" s="66">
        <f t="shared" si="2"/>
        <v>92.24</v>
      </c>
      <c r="K13" s="66">
        <f t="shared" si="0"/>
        <v>50.198639455782313</v>
      </c>
      <c r="L13" s="66">
        <f t="shared" si="1"/>
        <v>13.891566265060241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183.75</v>
      </c>
      <c r="H14" s="67">
        <v>664</v>
      </c>
      <c r="I14" s="67">
        <v>664</v>
      </c>
      <c r="J14" s="67">
        <v>92.24</v>
      </c>
      <c r="K14" s="67">
        <f t="shared" si="0"/>
        <v>50.198639455782313</v>
      </c>
      <c r="L14" s="67">
        <f t="shared" si="1"/>
        <v>13.891566265060241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>G16</f>
        <v>624876.12</v>
      </c>
      <c r="H15" s="66">
        <f>H16</f>
        <v>1461975</v>
      </c>
      <c r="I15" s="66">
        <f>I16</f>
        <v>1461975</v>
      </c>
      <c r="J15" s="66">
        <f>J16</f>
        <v>731731.34</v>
      </c>
      <c r="K15" s="66">
        <f t="shared" si="0"/>
        <v>117.10022460131778</v>
      </c>
      <c r="L15" s="66">
        <f t="shared" si="1"/>
        <v>50.05087911899998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>G17+G18</f>
        <v>624876.12</v>
      </c>
      <c r="H16" s="66">
        <f>H17+H18</f>
        <v>1461975</v>
      </c>
      <c r="I16" s="66">
        <f>I17+I18</f>
        <v>1461975</v>
      </c>
      <c r="J16" s="66">
        <f>J17+J18</f>
        <v>731731.34</v>
      </c>
      <c r="K16" s="66">
        <f t="shared" si="0"/>
        <v>117.10022460131778</v>
      </c>
      <c r="L16" s="66">
        <f t="shared" si="1"/>
        <v>50.05087911899998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624876.12</v>
      </c>
      <c r="H17" s="67">
        <v>1441975</v>
      </c>
      <c r="I17" s="67">
        <v>1441975</v>
      </c>
      <c r="J17" s="67">
        <v>731481.34</v>
      </c>
      <c r="K17" s="67">
        <f t="shared" si="0"/>
        <v>117.06021667142601</v>
      </c>
      <c r="L17" s="67">
        <f t="shared" si="1"/>
        <v>50.72774077220479</v>
      </c>
    </row>
    <row r="18" spans="2:12" x14ac:dyDescent="0.25">
      <c r="B18" s="67"/>
      <c r="C18" s="67"/>
      <c r="D18" s="67"/>
      <c r="E18" s="67" t="s">
        <v>64</v>
      </c>
      <c r="F18" s="67" t="s">
        <v>65</v>
      </c>
      <c r="G18" s="67">
        <v>0</v>
      </c>
      <c r="H18" s="67">
        <v>20000</v>
      </c>
      <c r="I18" s="67">
        <v>20000</v>
      </c>
      <c r="J18" s="67">
        <v>250</v>
      </c>
      <c r="K18" s="67" t="e">
        <f t="shared" si="0"/>
        <v>#DIV/0!</v>
      </c>
      <c r="L18" s="67">
        <f t="shared" si="1"/>
        <v>1.25</v>
      </c>
    </row>
    <row r="19" spans="2:12" x14ac:dyDescent="0.25">
      <c r="F19" s="36"/>
    </row>
    <row r="20" spans="2:12" x14ac:dyDescent="0.25">
      <c r="F20" s="36"/>
    </row>
    <row r="21" spans="2:12" ht="36.75" customHeight="1" x14ac:dyDescent="0.25">
      <c r="B21" s="120" t="s">
        <v>3</v>
      </c>
      <c r="C21" s="121"/>
      <c r="D21" s="121"/>
      <c r="E21" s="121"/>
      <c r="F21" s="122"/>
      <c r="G21" s="29" t="s">
        <v>46</v>
      </c>
      <c r="H21" s="29" t="s">
        <v>43</v>
      </c>
      <c r="I21" s="29" t="s">
        <v>44</v>
      </c>
      <c r="J21" s="29" t="s">
        <v>47</v>
      </c>
      <c r="K21" s="29" t="s">
        <v>6</v>
      </c>
      <c r="L21" s="29" t="s">
        <v>22</v>
      </c>
    </row>
    <row r="22" spans="2:12" x14ac:dyDescent="0.25">
      <c r="B22" s="117">
        <v>1</v>
      </c>
      <c r="C22" s="118"/>
      <c r="D22" s="118"/>
      <c r="E22" s="118"/>
      <c r="F22" s="119"/>
      <c r="G22" s="31">
        <v>2</v>
      </c>
      <c r="H22" s="31">
        <v>3</v>
      </c>
      <c r="I22" s="31">
        <v>4</v>
      </c>
      <c r="J22" s="31">
        <v>5</v>
      </c>
      <c r="K22" s="31" t="s">
        <v>13</v>
      </c>
      <c r="L22" s="31" t="s">
        <v>14</v>
      </c>
    </row>
    <row r="23" spans="2:12" x14ac:dyDescent="0.25">
      <c r="B23" s="66"/>
      <c r="C23" s="67"/>
      <c r="D23" s="68"/>
      <c r="E23" s="69"/>
      <c r="F23" s="9" t="s">
        <v>21</v>
      </c>
      <c r="G23" s="66">
        <f>G24+G66</f>
        <v>624876.12</v>
      </c>
      <c r="H23" s="66">
        <f>H24+H66</f>
        <v>1462639</v>
      </c>
      <c r="I23" s="66">
        <f>I24+I66</f>
        <v>1462639</v>
      </c>
      <c r="J23" s="66">
        <f>J24+J66</f>
        <v>732196.5</v>
      </c>
      <c r="K23" s="71">
        <f t="shared" ref="K23:K54" si="3">(J23*100)/G23</f>
        <v>117.1746649559916</v>
      </c>
      <c r="L23" s="71">
        <f t="shared" ref="L23:L54" si="4">(J23*100)/I23</f>
        <v>50.059960113192659</v>
      </c>
    </row>
    <row r="24" spans="2:12" x14ac:dyDescent="0.25">
      <c r="B24" s="66" t="s">
        <v>66</v>
      </c>
      <c r="C24" s="66"/>
      <c r="D24" s="66"/>
      <c r="E24" s="66"/>
      <c r="F24" s="66" t="s">
        <v>67</v>
      </c>
      <c r="G24" s="66">
        <f>G25+G34+G62</f>
        <v>624876.12</v>
      </c>
      <c r="H24" s="66">
        <f>H25+H34+H62</f>
        <v>1441975</v>
      </c>
      <c r="I24" s="66">
        <f>I25+I34+I62</f>
        <v>1441975</v>
      </c>
      <c r="J24" s="66">
        <f>J25+J34+J62</f>
        <v>731481.34</v>
      </c>
      <c r="K24" s="66">
        <f t="shared" si="3"/>
        <v>117.06021667142601</v>
      </c>
      <c r="L24" s="66">
        <f t="shared" si="4"/>
        <v>50.72774077220479</v>
      </c>
    </row>
    <row r="25" spans="2:12" x14ac:dyDescent="0.25">
      <c r="B25" s="66"/>
      <c r="C25" s="66" t="s">
        <v>68</v>
      </c>
      <c r="D25" s="66"/>
      <c r="E25" s="66"/>
      <c r="F25" s="66" t="s">
        <v>69</v>
      </c>
      <c r="G25" s="66">
        <f>G26+G29+G31</f>
        <v>501528.74</v>
      </c>
      <c r="H25" s="66">
        <f>H26+H29+H31</f>
        <v>1200975</v>
      </c>
      <c r="I25" s="66">
        <f>I26+I29+I31</f>
        <v>1200975</v>
      </c>
      <c r="J25" s="66">
        <f>J26+J29+J31</f>
        <v>564693.44999999995</v>
      </c>
      <c r="K25" s="66">
        <f t="shared" si="3"/>
        <v>112.5944347675868</v>
      </c>
      <c r="L25" s="66">
        <f t="shared" si="4"/>
        <v>47.019584087928557</v>
      </c>
    </row>
    <row r="26" spans="2:12" x14ac:dyDescent="0.25">
      <c r="B26" s="66"/>
      <c r="C26" s="66"/>
      <c r="D26" s="66" t="s">
        <v>70</v>
      </c>
      <c r="E26" s="66"/>
      <c r="F26" s="66" t="s">
        <v>71</v>
      </c>
      <c r="G26" s="66">
        <f>G27+G28</f>
        <v>401920.49</v>
      </c>
      <c r="H26" s="66">
        <f>H27+H28</f>
        <v>984039</v>
      </c>
      <c r="I26" s="66">
        <f>I27+I28</f>
        <v>984039</v>
      </c>
      <c r="J26" s="66">
        <f>J27+J28</f>
        <v>472057.52999999997</v>
      </c>
      <c r="K26" s="66">
        <f t="shared" si="3"/>
        <v>117.45047633675009</v>
      </c>
      <c r="L26" s="66">
        <f t="shared" si="4"/>
        <v>47.971424913036984</v>
      </c>
    </row>
    <row r="27" spans="2:12" x14ac:dyDescent="0.25">
      <c r="B27" s="67"/>
      <c r="C27" s="67"/>
      <c r="D27" s="67"/>
      <c r="E27" s="67" t="s">
        <v>72</v>
      </c>
      <c r="F27" s="67" t="s">
        <v>73</v>
      </c>
      <c r="G27" s="67">
        <v>392676.61</v>
      </c>
      <c r="H27" s="67">
        <v>945573</v>
      </c>
      <c r="I27" s="67">
        <v>945573</v>
      </c>
      <c r="J27" s="67">
        <v>459126.6</v>
      </c>
      <c r="K27" s="67">
        <f t="shared" si="3"/>
        <v>116.92231936096219</v>
      </c>
      <c r="L27" s="67">
        <f t="shared" si="4"/>
        <v>48.555383878346781</v>
      </c>
    </row>
    <row r="28" spans="2:12" x14ac:dyDescent="0.25">
      <c r="B28" s="67"/>
      <c r="C28" s="67"/>
      <c r="D28" s="67"/>
      <c r="E28" s="67" t="s">
        <v>74</v>
      </c>
      <c r="F28" s="67" t="s">
        <v>75</v>
      </c>
      <c r="G28" s="67">
        <v>9243.8799999999992</v>
      </c>
      <c r="H28" s="67">
        <v>38466</v>
      </c>
      <c r="I28" s="67">
        <v>38466</v>
      </c>
      <c r="J28" s="67">
        <v>12930.93</v>
      </c>
      <c r="K28" s="67">
        <f t="shared" si="3"/>
        <v>139.88638969783253</v>
      </c>
      <c r="L28" s="67">
        <f t="shared" si="4"/>
        <v>33.61651848385587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</f>
        <v>19058.14</v>
      </c>
      <c r="H29" s="66">
        <f>H30</f>
        <v>33570</v>
      </c>
      <c r="I29" s="66">
        <f>I30</f>
        <v>33570</v>
      </c>
      <c r="J29" s="66">
        <f>J30</f>
        <v>14746.41</v>
      </c>
      <c r="K29" s="66">
        <f t="shared" si="3"/>
        <v>77.375913913949631</v>
      </c>
      <c r="L29" s="66">
        <f t="shared" si="4"/>
        <v>43.927345844504025</v>
      </c>
    </row>
    <row r="30" spans="2:12" x14ac:dyDescent="0.25">
      <c r="B30" s="67"/>
      <c r="C30" s="67"/>
      <c r="D30" s="67"/>
      <c r="E30" s="67" t="s">
        <v>78</v>
      </c>
      <c r="F30" s="67" t="s">
        <v>77</v>
      </c>
      <c r="G30" s="67">
        <v>19058.14</v>
      </c>
      <c r="H30" s="67">
        <v>33570</v>
      </c>
      <c r="I30" s="67">
        <v>33570</v>
      </c>
      <c r="J30" s="67">
        <v>14746.41</v>
      </c>
      <c r="K30" s="67">
        <f t="shared" si="3"/>
        <v>77.375913913949631</v>
      </c>
      <c r="L30" s="67">
        <f t="shared" si="4"/>
        <v>43.927345844504025</v>
      </c>
    </row>
    <row r="31" spans="2:12" x14ac:dyDescent="0.25">
      <c r="B31" s="66"/>
      <c r="C31" s="66"/>
      <c r="D31" s="66" t="s">
        <v>79</v>
      </c>
      <c r="E31" s="66"/>
      <c r="F31" s="66" t="s">
        <v>80</v>
      </c>
      <c r="G31" s="66">
        <f>G32+G33</f>
        <v>80550.11</v>
      </c>
      <c r="H31" s="66">
        <f>H32+H33</f>
        <v>183366</v>
      </c>
      <c r="I31" s="66">
        <f>I32+I33</f>
        <v>183366</v>
      </c>
      <c r="J31" s="66">
        <f>J32+J33</f>
        <v>77889.509999999995</v>
      </c>
      <c r="K31" s="66">
        <f t="shared" si="3"/>
        <v>96.696962921590057</v>
      </c>
      <c r="L31" s="66">
        <f t="shared" si="4"/>
        <v>42.477618533424952</v>
      </c>
    </row>
    <row r="32" spans="2:12" x14ac:dyDescent="0.25">
      <c r="B32" s="67"/>
      <c r="C32" s="67"/>
      <c r="D32" s="67"/>
      <c r="E32" s="67" t="s">
        <v>81</v>
      </c>
      <c r="F32" s="67" t="s">
        <v>82</v>
      </c>
      <c r="G32" s="67">
        <v>14288.8</v>
      </c>
      <c r="H32" s="67">
        <v>21000</v>
      </c>
      <c r="I32" s="67">
        <v>21000</v>
      </c>
      <c r="J32" s="67">
        <v>0</v>
      </c>
      <c r="K32" s="67">
        <f t="shared" si="3"/>
        <v>0</v>
      </c>
      <c r="L32" s="67">
        <f t="shared" si="4"/>
        <v>0</v>
      </c>
    </row>
    <row r="33" spans="2:12" x14ac:dyDescent="0.25">
      <c r="B33" s="67"/>
      <c r="C33" s="67"/>
      <c r="D33" s="67"/>
      <c r="E33" s="67" t="s">
        <v>83</v>
      </c>
      <c r="F33" s="67" t="s">
        <v>84</v>
      </c>
      <c r="G33" s="67">
        <v>66261.31</v>
      </c>
      <c r="H33" s="67">
        <v>162366</v>
      </c>
      <c r="I33" s="67">
        <v>162366</v>
      </c>
      <c r="J33" s="67">
        <v>77889.509999999995</v>
      </c>
      <c r="K33" s="67">
        <f t="shared" si="3"/>
        <v>117.5490040870004</v>
      </c>
      <c r="L33" s="67">
        <f t="shared" si="4"/>
        <v>47.971564243745611</v>
      </c>
    </row>
    <row r="34" spans="2:12" x14ac:dyDescent="0.25">
      <c r="B34" s="66"/>
      <c r="C34" s="66" t="s">
        <v>85</v>
      </c>
      <c r="D34" s="66"/>
      <c r="E34" s="66"/>
      <c r="F34" s="66" t="s">
        <v>86</v>
      </c>
      <c r="G34" s="66">
        <f>G35+G40+G45+G55+G57</f>
        <v>113506.04999999999</v>
      </c>
      <c r="H34" s="66">
        <f>H35+H40+H45+H55+H57</f>
        <v>221800</v>
      </c>
      <c r="I34" s="66">
        <f>I35+I40+I45+I55+I57</f>
        <v>221800</v>
      </c>
      <c r="J34" s="66">
        <f>J35+J40+J45+J55+J57</f>
        <v>166272.72</v>
      </c>
      <c r="K34" s="66">
        <f t="shared" si="3"/>
        <v>146.48798015612385</v>
      </c>
      <c r="L34" s="66">
        <f t="shared" si="4"/>
        <v>74.965157799819664</v>
      </c>
    </row>
    <row r="35" spans="2:12" x14ac:dyDescent="0.25">
      <c r="B35" s="66"/>
      <c r="C35" s="66"/>
      <c r="D35" s="66" t="s">
        <v>87</v>
      </c>
      <c r="E35" s="66"/>
      <c r="F35" s="66" t="s">
        <v>88</v>
      </c>
      <c r="G35" s="66">
        <f>G36+G37+G38+G39</f>
        <v>22821.63</v>
      </c>
      <c r="H35" s="66">
        <f>H36+H37+H38+H39</f>
        <v>45500</v>
      </c>
      <c r="I35" s="66">
        <f>I36+I37+I38+I39</f>
        <v>45500</v>
      </c>
      <c r="J35" s="66">
        <f>J36+J37+J38+J39</f>
        <v>27131.03</v>
      </c>
      <c r="K35" s="66">
        <f t="shared" si="3"/>
        <v>118.88296322392397</v>
      </c>
      <c r="L35" s="66">
        <f t="shared" si="4"/>
        <v>59.628637362637363</v>
      </c>
    </row>
    <row r="36" spans="2:12" x14ac:dyDescent="0.25">
      <c r="B36" s="67"/>
      <c r="C36" s="67"/>
      <c r="D36" s="67"/>
      <c r="E36" s="67" t="s">
        <v>89</v>
      </c>
      <c r="F36" s="67" t="s">
        <v>90</v>
      </c>
      <c r="G36" s="67">
        <v>3616.66</v>
      </c>
      <c r="H36" s="67">
        <v>7000</v>
      </c>
      <c r="I36" s="67">
        <v>7000</v>
      </c>
      <c r="J36" s="67">
        <v>5340.4</v>
      </c>
      <c r="K36" s="67">
        <f t="shared" si="3"/>
        <v>147.6611016794501</v>
      </c>
      <c r="L36" s="67">
        <f t="shared" si="4"/>
        <v>76.291428571428568</v>
      </c>
    </row>
    <row r="37" spans="2:12" x14ac:dyDescent="0.25">
      <c r="B37" s="67"/>
      <c r="C37" s="67"/>
      <c r="D37" s="67"/>
      <c r="E37" s="67" t="s">
        <v>91</v>
      </c>
      <c r="F37" s="67" t="s">
        <v>92</v>
      </c>
      <c r="G37" s="67">
        <v>18491.63</v>
      </c>
      <c r="H37" s="67">
        <v>35000</v>
      </c>
      <c r="I37" s="67">
        <v>35000</v>
      </c>
      <c r="J37" s="67">
        <v>20421.23</v>
      </c>
      <c r="K37" s="67">
        <f t="shared" si="3"/>
        <v>110.43499139881123</v>
      </c>
      <c r="L37" s="67">
        <f t="shared" si="4"/>
        <v>58.34637142857143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210</v>
      </c>
      <c r="H38" s="67">
        <v>1500</v>
      </c>
      <c r="I38" s="67">
        <v>1500</v>
      </c>
      <c r="J38" s="67">
        <v>640</v>
      </c>
      <c r="K38" s="67">
        <f t="shared" si="3"/>
        <v>304.76190476190476</v>
      </c>
      <c r="L38" s="67">
        <f t="shared" si="4"/>
        <v>42.666666666666664</v>
      </c>
    </row>
    <row r="39" spans="2:12" x14ac:dyDescent="0.25">
      <c r="B39" s="67"/>
      <c r="C39" s="67"/>
      <c r="D39" s="67"/>
      <c r="E39" s="67" t="s">
        <v>95</v>
      </c>
      <c r="F39" s="67" t="s">
        <v>96</v>
      </c>
      <c r="G39" s="67">
        <v>503.34</v>
      </c>
      <c r="H39" s="67">
        <v>2000</v>
      </c>
      <c r="I39" s="67">
        <v>2000</v>
      </c>
      <c r="J39" s="67">
        <v>729.4</v>
      </c>
      <c r="K39" s="67">
        <f t="shared" si="3"/>
        <v>144.9119879206898</v>
      </c>
      <c r="L39" s="67">
        <f t="shared" si="4"/>
        <v>36.47</v>
      </c>
    </row>
    <row r="40" spans="2:12" x14ac:dyDescent="0.25">
      <c r="B40" s="66"/>
      <c r="C40" s="66"/>
      <c r="D40" s="66" t="s">
        <v>97</v>
      </c>
      <c r="E40" s="66"/>
      <c r="F40" s="66" t="s">
        <v>98</v>
      </c>
      <c r="G40" s="66">
        <f>G41+G42+G43+G44</f>
        <v>5645.21</v>
      </c>
      <c r="H40" s="66">
        <f>H41+H42+H43+H44</f>
        <v>20300</v>
      </c>
      <c r="I40" s="66">
        <f>I41+I42+I43+I44</f>
        <v>20300</v>
      </c>
      <c r="J40" s="66">
        <f>J41+J42+J43+J44</f>
        <v>7909.72</v>
      </c>
      <c r="K40" s="66">
        <f t="shared" si="3"/>
        <v>140.11383101780092</v>
      </c>
      <c r="L40" s="66">
        <f t="shared" si="4"/>
        <v>38.964137931034486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4920.63</v>
      </c>
      <c r="H41" s="67">
        <v>15000</v>
      </c>
      <c r="I41" s="67">
        <v>15000</v>
      </c>
      <c r="J41" s="67">
        <v>6233.96</v>
      </c>
      <c r="K41" s="67">
        <f t="shared" si="3"/>
        <v>126.69028152899121</v>
      </c>
      <c r="L41" s="67">
        <f t="shared" si="4"/>
        <v>41.559733333333334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687.68</v>
      </c>
      <c r="H42" s="67">
        <v>2000</v>
      </c>
      <c r="I42" s="67">
        <v>2000</v>
      </c>
      <c r="J42" s="67">
        <v>770.13</v>
      </c>
      <c r="K42" s="67">
        <f t="shared" si="3"/>
        <v>111.98958818054911</v>
      </c>
      <c r="L42" s="67">
        <f t="shared" si="4"/>
        <v>38.506500000000003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36.9</v>
      </c>
      <c r="H43" s="67">
        <v>3000</v>
      </c>
      <c r="I43" s="67">
        <v>3000</v>
      </c>
      <c r="J43" s="67">
        <v>855.63</v>
      </c>
      <c r="K43" s="67">
        <f t="shared" si="3"/>
        <v>2318.7804878048782</v>
      </c>
      <c r="L43" s="67">
        <f t="shared" si="4"/>
        <v>28.521000000000001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0</v>
      </c>
      <c r="H44" s="67">
        <v>300</v>
      </c>
      <c r="I44" s="67">
        <v>300</v>
      </c>
      <c r="J44" s="67">
        <v>50</v>
      </c>
      <c r="K44" s="67" t="e">
        <f t="shared" si="3"/>
        <v>#DIV/0!</v>
      </c>
      <c r="L44" s="67">
        <f t="shared" si="4"/>
        <v>16.666666666666668</v>
      </c>
    </row>
    <row r="45" spans="2:12" x14ac:dyDescent="0.25">
      <c r="B45" s="66"/>
      <c r="C45" s="66"/>
      <c r="D45" s="66" t="s">
        <v>107</v>
      </c>
      <c r="E45" s="66"/>
      <c r="F45" s="66" t="s">
        <v>108</v>
      </c>
      <c r="G45" s="66">
        <f>G46+G47+G48+G49+G50+G51+G52+G53+G54</f>
        <v>84263.209999999992</v>
      </c>
      <c r="H45" s="66">
        <f>H46+H47+H48+H49+H50+H51+H52+H53+H54</f>
        <v>151150</v>
      </c>
      <c r="I45" s="66">
        <f>I46+I47+I48+I49+I50+I51+I52+I53+I54</f>
        <v>151150</v>
      </c>
      <c r="J45" s="66">
        <f>J46+J47+J48+J49+J50+J51+J52+J53+J54</f>
        <v>130198.88</v>
      </c>
      <c r="K45" s="66">
        <f t="shared" si="3"/>
        <v>154.5145028298827</v>
      </c>
      <c r="L45" s="66">
        <f t="shared" si="4"/>
        <v>86.138855441614297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10123.99</v>
      </c>
      <c r="H46" s="67">
        <v>20000</v>
      </c>
      <c r="I46" s="67">
        <v>20000</v>
      </c>
      <c r="J46" s="67">
        <v>11186</v>
      </c>
      <c r="K46" s="67">
        <f t="shared" si="3"/>
        <v>110.49003406759589</v>
      </c>
      <c r="L46" s="67">
        <f t="shared" si="4"/>
        <v>55.93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175.97</v>
      </c>
      <c r="H47" s="67">
        <v>2000</v>
      </c>
      <c r="I47" s="67">
        <v>2000</v>
      </c>
      <c r="J47" s="67">
        <v>700.88</v>
      </c>
      <c r="K47" s="67">
        <f t="shared" si="3"/>
        <v>398.29516394840027</v>
      </c>
      <c r="L47" s="67">
        <f t="shared" si="4"/>
        <v>35.043999999999997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112</v>
      </c>
      <c r="H48" s="67">
        <v>4000</v>
      </c>
      <c r="I48" s="67">
        <v>4000</v>
      </c>
      <c r="J48" s="67">
        <v>0</v>
      </c>
      <c r="K48" s="67">
        <f t="shared" si="3"/>
        <v>0</v>
      </c>
      <c r="L48" s="67">
        <f t="shared" si="4"/>
        <v>0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0</v>
      </c>
      <c r="H49" s="67">
        <v>1500</v>
      </c>
      <c r="I49" s="67">
        <v>1500</v>
      </c>
      <c r="J49" s="67">
        <v>359.86</v>
      </c>
      <c r="K49" s="67" t="e">
        <f t="shared" si="3"/>
        <v>#DIV/0!</v>
      </c>
      <c r="L49" s="67">
        <f t="shared" si="4"/>
        <v>23.990666666666666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1121.48</v>
      </c>
      <c r="H50" s="67">
        <v>4000</v>
      </c>
      <c r="I50" s="67">
        <v>4000</v>
      </c>
      <c r="J50" s="67">
        <v>2062.1999999999998</v>
      </c>
      <c r="K50" s="67">
        <f t="shared" si="3"/>
        <v>183.8820130541784</v>
      </c>
      <c r="L50" s="67">
        <f t="shared" si="4"/>
        <v>51.555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100</v>
      </c>
      <c r="H51" s="67">
        <v>950</v>
      </c>
      <c r="I51" s="67">
        <v>950</v>
      </c>
      <c r="J51" s="67">
        <v>120</v>
      </c>
      <c r="K51" s="67">
        <f t="shared" si="3"/>
        <v>120</v>
      </c>
      <c r="L51" s="67">
        <f t="shared" si="4"/>
        <v>12.631578947368421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72543.149999999994</v>
      </c>
      <c r="H52" s="67">
        <v>118000</v>
      </c>
      <c r="I52" s="67">
        <v>118000</v>
      </c>
      <c r="J52" s="67">
        <v>115643.6</v>
      </c>
      <c r="K52" s="67">
        <f t="shared" si="3"/>
        <v>159.41353525453474</v>
      </c>
      <c r="L52" s="67">
        <f t="shared" si="4"/>
        <v>98.003050847457629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11.62</v>
      </c>
      <c r="H53" s="67">
        <v>200</v>
      </c>
      <c r="I53" s="67">
        <v>200</v>
      </c>
      <c r="J53" s="67">
        <v>76.34</v>
      </c>
      <c r="K53" s="67">
        <f t="shared" si="3"/>
        <v>656.97074010327026</v>
      </c>
      <c r="L53" s="67">
        <f t="shared" si="4"/>
        <v>38.17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75</v>
      </c>
      <c r="H54" s="67">
        <v>500</v>
      </c>
      <c r="I54" s="67">
        <v>500</v>
      </c>
      <c r="J54" s="67">
        <v>50</v>
      </c>
      <c r="K54" s="67">
        <f t="shared" si="3"/>
        <v>66.666666666666671</v>
      </c>
      <c r="L54" s="67">
        <f t="shared" si="4"/>
        <v>10</v>
      </c>
    </row>
    <row r="55" spans="2:12" x14ac:dyDescent="0.25">
      <c r="B55" s="66"/>
      <c r="C55" s="66"/>
      <c r="D55" s="66" t="s">
        <v>127</v>
      </c>
      <c r="E55" s="66"/>
      <c r="F55" s="66" t="s">
        <v>128</v>
      </c>
      <c r="G55" s="66">
        <f>G56</f>
        <v>221.85</v>
      </c>
      <c r="H55" s="66">
        <f>H56</f>
        <v>800</v>
      </c>
      <c r="I55" s="66">
        <f>I56</f>
        <v>800</v>
      </c>
      <c r="J55" s="66">
        <f>J56</f>
        <v>164.91</v>
      </c>
      <c r="K55" s="66">
        <f t="shared" ref="K55:K86" si="5">(J55*100)/G55</f>
        <v>74.334009465855303</v>
      </c>
      <c r="L55" s="66">
        <f t="shared" ref="L55:L72" si="6">(J55*100)/I55</f>
        <v>20.61375</v>
      </c>
    </row>
    <row r="56" spans="2:12" x14ac:dyDescent="0.25">
      <c r="B56" s="67"/>
      <c r="C56" s="67"/>
      <c r="D56" s="67"/>
      <c r="E56" s="67" t="s">
        <v>129</v>
      </c>
      <c r="F56" s="67" t="s">
        <v>130</v>
      </c>
      <c r="G56" s="67">
        <v>221.85</v>
      </c>
      <c r="H56" s="67">
        <v>800</v>
      </c>
      <c r="I56" s="67">
        <v>800</v>
      </c>
      <c r="J56" s="67">
        <v>164.91</v>
      </c>
      <c r="K56" s="67">
        <f t="shared" si="5"/>
        <v>74.334009465855303</v>
      </c>
      <c r="L56" s="67">
        <f t="shared" si="6"/>
        <v>20.61375</v>
      </c>
    </row>
    <row r="57" spans="2:12" x14ac:dyDescent="0.25">
      <c r="B57" s="66"/>
      <c r="C57" s="66"/>
      <c r="D57" s="66" t="s">
        <v>131</v>
      </c>
      <c r="E57" s="66"/>
      <c r="F57" s="66" t="s">
        <v>132</v>
      </c>
      <c r="G57" s="66">
        <f>G58+G59+G60+G61</f>
        <v>554.15</v>
      </c>
      <c r="H57" s="66">
        <f>H58+H59+H60+H61</f>
        <v>4050</v>
      </c>
      <c r="I57" s="66">
        <f>I58+I59+I60+I61</f>
        <v>4050</v>
      </c>
      <c r="J57" s="66">
        <f>J58+J59+J60+J61</f>
        <v>868.18</v>
      </c>
      <c r="K57" s="66">
        <f t="shared" si="5"/>
        <v>156.66877199314266</v>
      </c>
      <c r="L57" s="66">
        <f t="shared" si="6"/>
        <v>21.436543209876543</v>
      </c>
    </row>
    <row r="58" spans="2:12" x14ac:dyDescent="0.25">
      <c r="B58" s="67"/>
      <c r="C58" s="67"/>
      <c r="D58" s="67"/>
      <c r="E58" s="67" t="s">
        <v>133</v>
      </c>
      <c r="F58" s="67" t="s">
        <v>134</v>
      </c>
      <c r="G58" s="67">
        <v>0</v>
      </c>
      <c r="H58" s="67">
        <v>850</v>
      </c>
      <c r="I58" s="67">
        <v>850</v>
      </c>
      <c r="J58" s="67">
        <v>0</v>
      </c>
      <c r="K58" s="67" t="e">
        <f t="shared" si="5"/>
        <v>#DIV/0!</v>
      </c>
      <c r="L58" s="67">
        <f t="shared" si="6"/>
        <v>0</v>
      </c>
    </row>
    <row r="59" spans="2:12" x14ac:dyDescent="0.25">
      <c r="B59" s="67"/>
      <c r="C59" s="67"/>
      <c r="D59" s="67"/>
      <c r="E59" s="67" t="s">
        <v>135</v>
      </c>
      <c r="F59" s="67" t="s">
        <v>136</v>
      </c>
      <c r="G59" s="67">
        <v>66.78</v>
      </c>
      <c r="H59" s="67">
        <v>200</v>
      </c>
      <c r="I59" s="67">
        <v>200</v>
      </c>
      <c r="J59" s="67">
        <v>0</v>
      </c>
      <c r="K59" s="67">
        <f t="shared" si="5"/>
        <v>0</v>
      </c>
      <c r="L59" s="67">
        <f t="shared" si="6"/>
        <v>0</v>
      </c>
    </row>
    <row r="60" spans="2:12" x14ac:dyDescent="0.25">
      <c r="B60" s="67"/>
      <c r="C60" s="67"/>
      <c r="D60" s="67"/>
      <c r="E60" s="67" t="s">
        <v>137</v>
      </c>
      <c r="F60" s="67" t="s">
        <v>138</v>
      </c>
      <c r="G60" s="67">
        <v>0</v>
      </c>
      <c r="H60" s="67">
        <v>1000</v>
      </c>
      <c r="I60" s="67">
        <v>1000</v>
      </c>
      <c r="J60" s="67">
        <v>0</v>
      </c>
      <c r="K60" s="67" t="e">
        <f t="shared" si="5"/>
        <v>#DIV/0!</v>
      </c>
      <c r="L60" s="67">
        <f t="shared" si="6"/>
        <v>0</v>
      </c>
    </row>
    <row r="61" spans="2:12" x14ac:dyDescent="0.25">
      <c r="B61" s="67"/>
      <c r="C61" s="67"/>
      <c r="D61" s="67"/>
      <c r="E61" s="67" t="s">
        <v>139</v>
      </c>
      <c r="F61" s="67" t="s">
        <v>132</v>
      </c>
      <c r="G61" s="67">
        <v>487.37</v>
      </c>
      <c r="H61" s="67">
        <v>2000</v>
      </c>
      <c r="I61" s="67">
        <v>2000</v>
      </c>
      <c r="J61" s="67">
        <v>868.18</v>
      </c>
      <c r="K61" s="67">
        <f t="shared" si="5"/>
        <v>178.13570798366743</v>
      </c>
      <c r="L61" s="67">
        <f t="shared" si="6"/>
        <v>43.408999999999999</v>
      </c>
    </row>
    <row r="62" spans="2:12" x14ac:dyDescent="0.25">
      <c r="B62" s="66"/>
      <c r="C62" s="66" t="s">
        <v>140</v>
      </c>
      <c r="D62" s="66"/>
      <c r="E62" s="66"/>
      <c r="F62" s="66" t="s">
        <v>141</v>
      </c>
      <c r="G62" s="66">
        <f>G63</f>
        <v>9841.33</v>
      </c>
      <c r="H62" s="66">
        <f>H63</f>
        <v>19200</v>
      </c>
      <c r="I62" s="66">
        <f>I63</f>
        <v>19200</v>
      </c>
      <c r="J62" s="66">
        <f>J63</f>
        <v>515.16999999999996</v>
      </c>
      <c r="K62" s="66">
        <f t="shared" si="5"/>
        <v>5.2347599359029724</v>
      </c>
      <c r="L62" s="66">
        <f t="shared" si="6"/>
        <v>2.6831770833333333</v>
      </c>
    </row>
    <row r="63" spans="2:12" x14ac:dyDescent="0.25">
      <c r="B63" s="66"/>
      <c r="C63" s="66"/>
      <c r="D63" s="66" t="s">
        <v>142</v>
      </c>
      <c r="E63" s="66"/>
      <c r="F63" s="66" t="s">
        <v>143</v>
      </c>
      <c r="G63" s="66">
        <f>G64+G65</f>
        <v>9841.33</v>
      </c>
      <c r="H63" s="66">
        <f>H64+H65</f>
        <v>19200</v>
      </c>
      <c r="I63" s="66">
        <f>I64+I65</f>
        <v>19200</v>
      </c>
      <c r="J63" s="66">
        <f>J64+J65</f>
        <v>515.16999999999996</v>
      </c>
      <c r="K63" s="66">
        <f t="shared" si="5"/>
        <v>5.2347599359029724</v>
      </c>
      <c r="L63" s="66">
        <f t="shared" si="6"/>
        <v>2.6831770833333333</v>
      </c>
    </row>
    <row r="64" spans="2:12" x14ac:dyDescent="0.25">
      <c r="B64" s="67"/>
      <c r="C64" s="67"/>
      <c r="D64" s="67"/>
      <c r="E64" s="67" t="s">
        <v>144</v>
      </c>
      <c r="F64" s="67" t="s">
        <v>145</v>
      </c>
      <c r="G64" s="67">
        <v>633.82000000000005</v>
      </c>
      <c r="H64" s="67">
        <v>1200</v>
      </c>
      <c r="I64" s="67">
        <v>1200</v>
      </c>
      <c r="J64" s="67">
        <v>515.16999999999996</v>
      </c>
      <c r="K64" s="67">
        <f t="shared" si="5"/>
        <v>81.280174181944389</v>
      </c>
      <c r="L64" s="67">
        <f t="shared" si="6"/>
        <v>42.930833333333332</v>
      </c>
    </row>
    <row r="65" spans="2:12" x14ac:dyDescent="0.25">
      <c r="B65" s="67"/>
      <c r="C65" s="67"/>
      <c r="D65" s="67"/>
      <c r="E65" s="67" t="s">
        <v>146</v>
      </c>
      <c r="F65" s="67" t="s">
        <v>147</v>
      </c>
      <c r="G65" s="67">
        <v>9207.51</v>
      </c>
      <c r="H65" s="67">
        <v>18000</v>
      </c>
      <c r="I65" s="67">
        <v>18000</v>
      </c>
      <c r="J65" s="67">
        <v>0</v>
      </c>
      <c r="K65" s="67">
        <f t="shared" si="5"/>
        <v>0</v>
      </c>
      <c r="L65" s="67">
        <f t="shared" si="6"/>
        <v>0</v>
      </c>
    </row>
    <row r="66" spans="2:12" x14ac:dyDescent="0.25">
      <c r="B66" s="66" t="s">
        <v>148</v>
      </c>
      <c r="C66" s="66"/>
      <c r="D66" s="66"/>
      <c r="E66" s="66"/>
      <c r="F66" s="66" t="s">
        <v>149</v>
      </c>
      <c r="G66" s="66">
        <f>G67+G70</f>
        <v>0</v>
      </c>
      <c r="H66" s="66">
        <f>H67+H70</f>
        <v>20664</v>
      </c>
      <c r="I66" s="66">
        <f>I67+I70</f>
        <v>20664</v>
      </c>
      <c r="J66" s="66">
        <f>J67+J70</f>
        <v>715.16000000000008</v>
      </c>
      <c r="K66" s="66" t="e">
        <f t="shared" si="5"/>
        <v>#DIV/0!</v>
      </c>
      <c r="L66" s="66">
        <f t="shared" si="6"/>
        <v>3.4608981804103753</v>
      </c>
    </row>
    <row r="67" spans="2:12" x14ac:dyDescent="0.25">
      <c r="B67" s="66"/>
      <c r="C67" s="66" t="s">
        <v>150</v>
      </c>
      <c r="D67" s="66"/>
      <c r="E67" s="66"/>
      <c r="F67" s="66" t="s">
        <v>151</v>
      </c>
      <c r="G67" s="66">
        <f t="shared" ref="G67:J68" si="7">G68</f>
        <v>0</v>
      </c>
      <c r="H67" s="66">
        <f t="shared" si="7"/>
        <v>664</v>
      </c>
      <c r="I67" s="66">
        <f t="shared" si="7"/>
        <v>664</v>
      </c>
      <c r="J67" s="66">
        <f t="shared" si="7"/>
        <v>465.16</v>
      </c>
      <c r="K67" s="66" t="e">
        <f t="shared" si="5"/>
        <v>#DIV/0!</v>
      </c>
      <c r="L67" s="66">
        <f t="shared" si="6"/>
        <v>70.054216867469876</v>
      </c>
    </row>
    <row r="68" spans="2:12" x14ac:dyDescent="0.25">
      <c r="B68" s="66"/>
      <c r="C68" s="66"/>
      <c r="D68" s="66" t="s">
        <v>152</v>
      </c>
      <c r="E68" s="66"/>
      <c r="F68" s="66" t="s">
        <v>153</v>
      </c>
      <c r="G68" s="66">
        <f t="shared" si="7"/>
        <v>0</v>
      </c>
      <c r="H68" s="66">
        <f t="shared" si="7"/>
        <v>664</v>
      </c>
      <c r="I68" s="66">
        <f t="shared" si="7"/>
        <v>664</v>
      </c>
      <c r="J68" s="66">
        <f t="shared" si="7"/>
        <v>465.16</v>
      </c>
      <c r="K68" s="66" t="e">
        <f t="shared" si="5"/>
        <v>#DIV/0!</v>
      </c>
      <c r="L68" s="66">
        <f t="shared" si="6"/>
        <v>70.054216867469876</v>
      </c>
    </row>
    <row r="69" spans="2:12" x14ac:dyDescent="0.25">
      <c r="B69" s="67"/>
      <c r="C69" s="67"/>
      <c r="D69" s="67"/>
      <c r="E69" s="67" t="s">
        <v>154</v>
      </c>
      <c r="F69" s="67" t="s">
        <v>155</v>
      </c>
      <c r="G69" s="67">
        <v>0</v>
      </c>
      <c r="H69" s="67">
        <v>664</v>
      </c>
      <c r="I69" s="67">
        <v>664</v>
      </c>
      <c r="J69" s="67">
        <v>465.16</v>
      </c>
      <c r="K69" s="67" t="e">
        <f t="shared" si="5"/>
        <v>#DIV/0!</v>
      </c>
      <c r="L69" s="67">
        <f t="shared" si="6"/>
        <v>70.054216867469876</v>
      </c>
    </row>
    <row r="70" spans="2:12" x14ac:dyDescent="0.25">
      <c r="B70" s="66"/>
      <c r="C70" s="66" t="s">
        <v>156</v>
      </c>
      <c r="D70" s="66"/>
      <c r="E70" s="66"/>
      <c r="F70" s="66" t="s">
        <v>157</v>
      </c>
      <c r="G70" s="66">
        <f t="shared" ref="G70:J71" si="8">G71</f>
        <v>0</v>
      </c>
      <c r="H70" s="66">
        <f t="shared" si="8"/>
        <v>20000</v>
      </c>
      <c r="I70" s="66">
        <f t="shared" si="8"/>
        <v>20000</v>
      </c>
      <c r="J70" s="66">
        <f t="shared" si="8"/>
        <v>250</v>
      </c>
      <c r="K70" s="66" t="e">
        <f t="shared" si="5"/>
        <v>#DIV/0!</v>
      </c>
      <c r="L70" s="66">
        <f t="shared" si="6"/>
        <v>1.25</v>
      </c>
    </row>
    <row r="71" spans="2:12" x14ac:dyDescent="0.25">
      <c r="B71" s="66"/>
      <c r="C71" s="66"/>
      <c r="D71" s="66" t="s">
        <v>158</v>
      </c>
      <c r="E71" s="66"/>
      <c r="F71" s="66" t="s">
        <v>159</v>
      </c>
      <c r="G71" s="66">
        <f t="shared" si="8"/>
        <v>0</v>
      </c>
      <c r="H71" s="66">
        <f t="shared" si="8"/>
        <v>20000</v>
      </c>
      <c r="I71" s="66">
        <f t="shared" si="8"/>
        <v>20000</v>
      </c>
      <c r="J71" s="66">
        <f t="shared" si="8"/>
        <v>250</v>
      </c>
      <c r="K71" s="66" t="e">
        <f t="shared" si="5"/>
        <v>#DIV/0!</v>
      </c>
      <c r="L71" s="66">
        <f t="shared" si="6"/>
        <v>1.25</v>
      </c>
    </row>
    <row r="72" spans="2:12" x14ac:dyDescent="0.25">
      <c r="B72" s="67"/>
      <c r="C72" s="67"/>
      <c r="D72" s="67"/>
      <c r="E72" s="67" t="s">
        <v>160</v>
      </c>
      <c r="F72" s="67" t="s">
        <v>159</v>
      </c>
      <c r="G72" s="67">
        <v>0</v>
      </c>
      <c r="H72" s="67">
        <v>20000</v>
      </c>
      <c r="I72" s="67">
        <v>20000</v>
      </c>
      <c r="J72" s="67">
        <v>250</v>
      </c>
      <c r="K72" s="67" t="e">
        <f t="shared" si="5"/>
        <v>#DIV/0!</v>
      </c>
      <c r="L72" s="67">
        <f t="shared" si="6"/>
        <v>1.25</v>
      </c>
    </row>
    <row r="73" spans="2:12" x14ac:dyDescent="0.25">
      <c r="B73" s="66"/>
      <c r="C73" s="67"/>
      <c r="D73" s="68"/>
      <c r="E73" s="69"/>
      <c r="F73" s="9"/>
      <c r="G73" s="66"/>
      <c r="H73" s="66"/>
      <c r="I73" s="66"/>
      <c r="J73" s="66"/>
      <c r="K73" s="71"/>
      <c r="L73" s="71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61" fitToHeight="0" orientation="landscape" r:id="rId1"/>
  <rowBreaks count="1" manualBreakCount="1">
    <brk id="39" min="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5"/>
  <sheetViews>
    <sheetView view="pageBreakPreview" zoomScale="60" zoomScaleNormal="100"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</f>
        <v>625059.87</v>
      </c>
      <c r="D6" s="72">
        <f>D7+D9</f>
        <v>1462639</v>
      </c>
      <c r="E6" s="72">
        <f>E7+E9</f>
        <v>1462639</v>
      </c>
      <c r="F6" s="72">
        <f>F7+F9</f>
        <v>731823.58</v>
      </c>
      <c r="G6" s="73">
        <f t="shared" ref="G6:G15" si="0">(F6*100)/C6</f>
        <v>117.0805574192437</v>
      </c>
      <c r="H6" s="73">
        <f t="shared" ref="H6:H15" si="1">(F6*100)/E6</f>
        <v>50.034463733019564</v>
      </c>
    </row>
    <row r="7" spans="1:8" x14ac:dyDescent="0.25">
      <c r="A7"/>
      <c r="B7" s="9" t="s">
        <v>161</v>
      </c>
      <c r="C7" s="72">
        <f>C8</f>
        <v>624876.12</v>
      </c>
      <c r="D7" s="72">
        <f>D8</f>
        <v>1461975</v>
      </c>
      <c r="E7" s="72">
        <f>E8</f>
        <v>1461975</v>
      </c>
      <c r="F7" s="72">
        <f>F8</f>
        <v>731731.34</v>
      </c>
      <c r="G7" s="73">
        <f t="shared" si="0"/>
        <v>117.10022460131778</v>
      </c>
      <c r="H7" s="73">
        <f t="shared" si="1"/>
        <v>50.05087911899998</v>
      </c>
    </row>
    <row r="8" spans="1:8" x14ac:dyDescent="0.25">
      <c r="A8"/>
      <c r="B8" s="17" t="s">
        <v>162</v>
      </c>
      <c r="C8" s="74">
        <v>624876.12</v>
      </c>
      <c r="D8" s="74">
        <v>1461975</v>
      </c>
      <c r="E8" s="74">
        <v>1461975</v>
      </c>
      <c r="F8" s="75">
        <v>731731.34</v>
      </c>
      <c r="G8" s="71">
        <f t="shared" si="0"/>
        <v>117.10022460131778</v>
      </c>
      <c r="H8" s="71">
        <f t="shared" si="1"/>
        <v>50.05087911899998</v>
      </c>
    </row>
    <row r="9" spans="1:8" x14ac:dyDescent="0.25">
      <c r="A9"/>
      <c r="B9" s="9" t="s">
        <v>163</v>
      </c>
      <c r="C9" s="72">
        <f>C10</f>
        <v>183.75</v>
      </c>
      <c r="D9" s="72">
        <f>D10</f>
        <v>664</v>
      </c>
      <c r="E9" s="72">
        <f>E10</f>
        <v>664</v>
      </c>
      <c r="F9" s="72">
        <f>F10</f>
        <v>92.24</v>
      </c>
      <c r="G9" s="73">
        <f t="shared" si="0"/>
        <v>50.198639455782313</v>
      </c>
      <c r="H9" s="73">
        <f t="shared" si="1"/>
        <v>13.891566265060241</v>
      </c>
    </row>
    <row r="10" spans="1:8" x14ac:dyDescent="0.25">
      <c r="A10"/>
      <c r="B10" s="17" t="s">
        <v>164</v>
      </c>
      <c r="C10" s="74">
        <v>183.75</v>
      </c>
      <c r="D10" s="74">
        <v>664</v>
      </c>
      <c r="E10" s="74">
        <v>664</v>
      </c>
      <c r="F10" s="75">
        <v>92.24</v>
      </c>
      <c r="G10" s="71">
        <f t="shared" si="0"/>
        <v>50.198639455782313</v>
      </c>
      <c r="H10" s="71">
        <f t="shared" si="1"/>
        <v>13.891566265060241</v>
      </c>
    </row>
    <row r="11" spans="1:8" x14ac:dyDescent="0.25">
      <c r="B11" s="9" t="s">
        <v>32</v>
      </c>
      <c r="C11" s="76">
        <f>C12+C14</f>
        <v>624876.12</v>
      </c>
      <c r="D11" s="76">
        <f>D12+D14</f>
        <v>1462639</v>
      </c>
      <c r="E11" s="76">
        <f>E12+E14</f>
        <v>1462639</v>
      </c>
      <c r="F11" s="76">
        <f>F12+F14</f>
        <v>732196.5</v>
      </c>
      <c r="G11" s="73">
        <f t="shared" si="0"/>
        <v>117.1746649559916</v>
      </c>
      <c r="H11" s="73">
        <f t="shared" si="1"/>
        <v>50.059960113192659</v>
      </c>
    </row>
    <row r="12" spans="1:8" x14ac:dyDescent="0.25">
      <c r="A12"/>
      <c r="B12" s="9" t="s">
        <v>161</v>
      </c>
      <c r="C12" s="76">
        <f>C13</f>
        <v>624876.12</v>
      </c>
      <c r="D12" s="76">
        <f>D13</f>
        <v>1461975</v>
      </c>
      <c r="E12" s="76">
        <f>E13</f>
        <v>1461975</v>
      </c>
      <c r="F12" s="76">
        <f>F13</f>
        <v>731731.34</v>
      </c>
      <c r="G12" s="73">
        <f t="shared" si="0"/>
        <v>117.10022460131778</v>
      </c>
      <c r="H12" s="73">
        <f t="shared" si="1"/>
        <v>50.05087911899998</v>
      </c>
    </row>
    <row r="13" spans="1:8" x14ac:dyDescent="0.25">
      <c r="A13"/>
      <c r="B13" s="17" t="s">
        <v>162</v>
      </c>
      <c r="C13" s="74">
        <v>624876.12</v>
      </c>
      <c r="D13" s="74">
        <v>1461975</v>
      </c>
      <c r="E13" s="77">
        <v>1461975</v>
      </c>
      <c r="F13" s="75">
        <v>731731.34</v>
      </c>
      <c r="G13" s="71">
        <f t="shared" si="0"/>
        <v>117.10022460131778</v>
      </c>
      <c r="H13" s="71">
        <f t="shared" si="1"/>
        <v>50.05087911899998</v>
      </c>
    </row>
    <row r="14" spans="1:8" x14ac:dyDescent="0.25">
      <c r="A14"/>
      <c r="B14" s="9" t="s">
        <v>163</v>
      </c>
      <c r="C14" s="76">
        <f>C15</f>
        <v>0</v>
      </c>
      <c r="D14" s="76">
        <f>D15</f>
        <v>664</v>
      </c>
      <c r="E14" s="76">
        <f>E15</f>
        <v>664</v>
      </c>
      <c r="F14" s="76">
        <f>F15</f>
        <v>465.16</v>
      </c>
      <c r="G14" s="73" t="e">
        <f t="shared" si="0"/>
        <v>#DIV/0!</v>
      </c>
      <c r="H14" s="73">
        <f t="shared" si="1"/>
        <v>70.054216867469876</v>
      </c>
    </row>
    <row r="15" spans="1:8" x14ac:dyDescent="0.25">
      <c r="A15"/>
      <c r="B15" s="17" t="s">
        <v>164</v>
      </c>
      <c r="C15" s="74">
        <v>0</v>
      </c>
      <c r="D15" s="74">
        <v>664</v>
      </c>
      <c r="E15" s="77">
        <v>664</v>
      </c>
      <c r="F15" s="75">
        <v>465.16</v>
      </c>
      <c r="G15" s="71" t="e">
        <f t="shared" si="0"/>
        <v>#DIV/0!</v>
      </c>
      <c r="H15" s="71">
        <f t="shared" si="1"/>
        <v>70.054216867469876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view="pageBreakPreview" zoomScale="60" zoomScaleNormal="100"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624876.12</v>
      </c>
      <c r="D6" s="76">
        <f t="shared" si="0"/>
        <v>1462639</v>
      </c>
      <c r="E6" s="76">
        <f t="shared" si="0"/>
        <v>1462639</v>
      </c>
      <c r="F6" s="76">
        <f t="shared" si="0"/>
        <v>732196.5</v>
      </c>
      <c r="G6" s="71">
        <f>(F6*100)/C6</f>
        <v>117.1746649559916</v>
      </c>
      <c r="H6" s="71">
        <f>(F6*100)/E6</f>
        <v>50.059960113192659</v>
      </c>
    </row>
    <row r="7" spans="2:8" x14ac:dyDescent="0.25">
      <c r="B7" s="9" t="s">
        <v>165</v>
      </c>
      <c r="C7" s="76">
        <f t="shared" si="0"/>
        <v>624876.12</v>
      </c>
      <c r="D7" s="76">
        <f t="shared" si="0"/>
        <v>1462639</v>
      </c>
      <c r="E7" s="76">
        <f t="shared" si="0"/>
        <v>1462639</v>
      </c>
      <c r="F7" s="76">
        <f t="shared" si="0"/>
        <v>732196.5</v>
      </c>
      <c r="G7" s="71">
        <f>(F7*100)/C7</f>
        <v>117.1746649559916</v>
      </c>
      <c r="H7" s="71">
        <f>(F7*100)/E7</f>
        <v>50.059960113192659</v>
      </c>
    </row>
    <row r="8" spans="2:8" x14ac:dyDescent="0.25">
      <c r="B8" s="12" t="s">
        <v>166</v>
      </c>
      <c r="C8" s="74">
        <v>624876.12</v>
      </c>
      <c r="D8" s="74">
        <v>1462639</v>
      </c>
      <c r="E8" s="74">
        <v>1462639</v>
      </c>
      <c r="F8" s="75">
        <v>732196.5</v>
      </c>
      <c r="G8" s="71">
        <f>(F8*100)/C8</f>
        <v>117.1746649559916</v>
      </c>
      <c r="H8" s="71">
        <f>(F8*100)/E8</f>
        <v>50.059960113192659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34"/>
  <sheetViews>
    <sheetView tabSelected="1" view="pageBreakPreview" topLeftCell="A10" zoomScale="60"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167</v>
      </c>
      <c r="C1" s="40"/>
    </row>
    <row r="2" spans="1:6" ht="15" customHeight="1" x14ac:dyDescent="0.2">
      <c r="A2" s="42" t="s">
        <v>34</v>
      </c>
      <c r="B2" s="43" t="s">
        <v>168</v>
      </c>
      <c r="C2" s="40"/>
    </row>
    <row r="3" spans="1:6" s="40" customFormat="1" ht="43.5" customHeight="1" x14ac:dyDescent="0.2">
      <c r="A3" s="44" t="s">
        <v>35</v>
      </c>
      <c r="B3" s="38" t="s">
        <v>169</v>
      </c>
    </row>
    <row r="4" spans="1:6" s="40" customFormat="1" x14ac:dyDescent="0.2">
      <c r="A4" s="44" t="s">
        <v>36</v>
      </c>
      <c r="B4" s="45" t="s">
        <v>170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171</v>
      </c>
      <c r="B7" s="47"/>
      <c r="C7" s="78">
        <f>C11+C55</f>
        <v>1461975</v>
      </c>
      <c r="D7" s="78">
        <f>D11+D55</f>
        <v>1461975</v>
      </c>
      <c r="E7" s="78">
        <f>E11+E55</f>
        <v>731731.34</v>
      </c>
      <c r="F7" s="78">
        <f>(E7*100)/D7</f>
        <v>50.05087911899998</v>
      </c>
    </row>
    <row r="8" spans="1:6" x14ac:dyDescent="0.2">
      <c r="A8" s="48" t="s">
        <v>68</v>
      </c>
      <c r="B8" s="47"/>
      <c r="C8" s="78">
        <f>C70</f>
        <v>664</v>
      </c>
      <c r="D8" s="78">
        <f>D70</f>
        <v>664</v>
      </c>
      <c r="E8" s="78">
        <f>E70</f>
        <v>465.16</v>
      </c>
      <c r="F8" s="78">
        <f>(E8*100)/D8</f>
        <v>70.054216867469876</v>
      </c>
    </row>
    <row r="9" spans="1:6" s="58" customFormat="1" x14ac:dyDescent="0.2"/>
    <row r="10" spans="1:6" ht="38.25" x14ac:dyDescent="0.2">
      <c r="A10" s="48" t="s">
        <v>172</v>
      </c>
      <c r="B10" s="48" t="s">
        <v>173</v>
      </c>
      <c r="C10" s="48" t="s">
        <v>43</v>
      </c>
      <c r="D10" s="48" t="s">
        <v>174</v>
      </c>
      <c r="E10" s="48" t="s">
        <v>175</v>
      </c>
      <c r="F10" s="48" t="s">
        <v>176</v>
      </c>
    </row>
    <row r="11" spans="1:6" x14ac:dyDescent="0.2">
      <c r="A11" s="50" t="s">
        <v>66</v>
      </c>
      <c r="B11" s="51" t="s">
        <v>67</v>
      </c>
      <c r="C11" s="81">
        <f>C12+C21+C49</f>
        <v>1441975</v>
      </c>
      <c r="D11" s="81">
        <f>D12+D21+D49</f>
        <v>1441975</v>
      </c>
      <c r="E11" s="81">
        <f>E12+E21+E49</f>
        <v>731481.34</v>
      </c>
      <c r="F11" s="82">
        <f>(E11*100)/D11</f>
        <v>50.72774077220479</v>
      </c>
    </row>
    <row r="12" spans="1:6" x14ac:dyDescent="0.2">
      <c r="A12" s="52" t="s">
        <v>68</v>
      </c>
      <c r="B12" s="53" t="s">
        <v>69</v>
      </c>
      <c r="C12" s="83">
        <f>C13+C16+C18</f>
        <v>1200975</v>
      </c>
      <c r="D12" s="83">
        <f>D13+D16+D18</f>
        <v>1200975</v>
      </c>
      <c r="E12" s="83">
        <f>E13+E16+E18</f>
        <v>564693.44999999995</v>
      </c>
      <c r="F12" s="82">
        <f>(E12*100)/D12</f>
        <v>47.019584087928557</v>
      </c>
    </row>
    <row r="13" spans="1:6" x14ac:dyDescent="0.2">
      <c r="A13" s="54" t="s">
        <v>70</v>
      </c>
      <c r="B13" s="55" t="s">
        <v>71</v>
      </c>
      <c r="C13" s="84">
        <f>C14+C15</f>
        <v>984039</v>
      </c>
      <c r="D13" s="84">
        <f>D14+D15</f>
        <v>984039</v>
      </c>
      <c r="E13" s="84">
        <f>E14+E15</f>
        <v>472057.52999999997</v>
      </c>
      <c r="F13" s="84">
        <f>(E13*100)/D13</f>
        <v>47.971424913036984</v>
      </c>
    </row>
    <row r="14" spans="1:6" x14ac:dyDescent="0.2">
      <c r="A14" s="56" t="s">
        <v>72</v>
      </c>
      <c r="B14" s="57" t="s">
        <v>73</v>
      </c>
      <c r="C14" s="85">
        <v>945573</v>
      </c>
      <c r="D14" s="85">
        <v>945573</v>
      </c>
      <c r="E14" s="85">
        <v>459126.6</v>
      </c>
      <c r="F14" s="85"/>
    </row>
    <row r="15" spans="1:6" x14ac:dyDescent="0.2">
      <c r="A15" s="56" t="s">
        <v>74</v>
      </c>
      <c r="B15" s="57" t="s">
        <v>75</v>
      </c>
      <c r="C15" s="85">
        <v>38466</v>
      </c>
      <c r="D15" s="85">
        <v>38466</v>
      </c>
      <c r="E15" s="85">
        <v>12930.93</v>
      </c>
      <c r="F15" s="85"/>
    </row>
    <row r="16" spans="1:6" x14ac:dyDescent="0.2">
      <c r="A16" s="54" t="s">
        <v>76</v>
      </c>
      <c r="B16" s="55" t="s">
        <v>77</v>
      </c>
      <c r="C16" s="84">
        <f>C17</f>
        <v>33570</v>
      </c>
      <c r="D16" s="84">
        <f>D17</f>
        <v>33570</v>
      </c>
      <c r="E16" s="84">
        <f>E17</f>
        <v>14746.41</v>
      </c>
      <c r="F16" s="84">
        <f>(E16*100)/D16</f>
        <v>43.927345844504025</v>
      </c>
    </row>
    <row r="17" spans="1:6" x14ac:dyDescent="0.2">
      <c r="A17" s="56" t="s">
        <v>78</v>
      </c>
      <c r="B17" s="57" t="s">
        <v>77</v>
      </c>
      <c r="C17" s="85">
        <v>33570</v>
      </c>
      <c r="D17" s="85">
        <v>33570</v>
      </c>
      <c r="E17" s="85">
        <v>14746.41</v>
      </c>
      <c r="F17" s="85"/>
    </row>
    <row r="18" spans="1:6" x14ac:dyDescent="0.2">
      <c r="A18" s="54" t="s">
        <v>79</v>
      </c>
      <c r="B18" s="55" t="s">
        <v>80</v>
      </c>
      <c r="C18" s="84">
        <f>C19+C20</f>
        <v>183366</v>
      </c>
      <c r="D18" s="84">
        <f>D19+D20</f>
        <v>183366</v>
      </c>
      <c r="E18" s="84">
        <f>E19+E20</f>
        <v>77889.509999999995</v>
      </c>
      <c r="F18" s="84">
        <f>(E18*100)/D18</f>
        <v>42.477618533424952</v>
      </c>
    </row>
    <row r="19" spans="1:6" x14ac:dyDescent="0.2">
      <c r="A19" s="56" t="s">
        <v>81</v>
      </c>
      <c r="B19" s="57" t="s">
        <v>82</v>
      </c>
      <c r="C19" s="85">
        <v>21000</v>
      </c>
      <c r="D19" s="85">
        <v>21000</v>
      </c>
      <c r="E19" s="85">
        <v>0</v>
      </c>
      <c r="F19" s="85"/>
    </row>
    <row r="20" spans="1:6" x14ac:dyDescent="0.2">
      <c r="A20" s="56" t="s">
        <v>83</v>
      </c>
      <c r="B20" s="57" t="s">
        <v>84</v>
      </c>
      <c r="C20" s="85">
        <v>162366</v>
      </c>
      <c r="D20" s="85">
        <v>162366</v>
      </c>
      <c r="E20" s="85">
        <v>77889.509999999995</v>
      </c>
      <c r="F20" s="85"/>
    </row>
    <row r="21" spans="1:6" x14ac:dyDescent="0.2">
      <c r="A21" s="52" t="s">
        <v>85</v>
      </c>
      <c r="B21" s="53" t="s">
        <v>86</v>
      </c>
      <c r="C21" s="83">
        <f>C22+C27+C32+C42+C44</f>
        <v>221800</v>
      </c>
      <c r="D21" s="83">
        <f>D22+D27+D32+D42+D44</f>
        <v>221800</v>
      </c>
      <c r="E21" s="83">
        <f>E22+E27+E32+E42+E44</f>
        <v>166272.72</v>
      </c>
      <c r="F21" s="82">
        <f>(E21*100)/D21</f>
        <v>74.965157799819664</v>
      </c>
    </row>
    <row r="22" spans="1:6" x14ac:dyDescent="0.2">
      <c r="A22" s="54" t="s">
        <v>87</v>
      </c>
      <c r="B22" s="55" t="s">
        <v>88</v>
      </c>
      <c r="C22" s="84">
        <f>C23+C24+C25+C26</f>
        <v>45500</v>
      </c>
      <c r="D22" s="84">
        <f>D23+D24+D25+D26</f>
        <v>45500</v>
      </c>
      <c r="E22" s="84">
        <f>E23+E24+E25+E26</f>
        <v>27131.03</v>
      </c>
      <c r="F22" s="84">
        <f>(E22*100)/D22</f>
        <v>59.628637362637363</v>
      </c>
    </row>
    <row r="23" spans="1:6" x14ac:dyDescent="0.2">
      <c r="A23" s="56" t="s">
        <v>89</v>
      </c>
      <c r="B23" s="57" t="s">
        <v>90</v>
      </c>
      <c r="C23" s="85">
        <v>7000</v>
      </c>
      <c r="D23" s="85">
        <v>7000</v>
      </c>
      <c r="E23" s="85">
        <v>5340.4</v>
      </c>
      <c r="F23" s="85"/>
    </row>
    <row r="24" spans="1:6" ht="25.5" x14ac:dyDescent="0.2">
      <c r="A24" s="56" t="s">
        <v>91</v>
      </c>
      <c r="B24" s="57" t="s">
        <v>92</v>
      </c>
      <c r="C24" s="85">
        <v>35000</v>
      </c>
      <c r="D24" s="85">
        <v>35000</v>
      </c>
      <c r="E24" s="85">
        <v>20421.23</v>
      </c>
      <c r="F24" s="85"/>
    </row>
    <row r="25" spans="1:6" x14ac:dyDescent="0.2">
      <c r="A25" s="56" t="s">
        <v>93</v>
      </c>
      <c r="B25" s="57" t="s">
        <v>94</v>
      </c>
      <c r="C25" s="85">
        <v>1500</v>
      </c>
      <c r="D25" s="85">
        <v>1500</v>
      </c>
      <c r="E25" s="85">
        <v>640</v>
      </c>
      <c r="F25" s="85"/>
    </row>
    <row r="26" spans="1:6" x14ac:dyDescent="0.2">
      <c r="A26" s="56" t="s">
        <v>95</v>
      </c>
      <c r="B26" s="57" t="s">
        <v>96</v>
      </c>
      <c r="C26" s="85">
        <v>2000</v>
      </c>
      <c r="D26" s="85">
        <v>2000</v>
      </c>
      <c r="E26" s="85">
        <v>729.4</v>
      </c>
      <c r="F26" s="85"/>
    </row>
    <row r="27" spans="1:6" x14ac:dyDescent="0.2">
      <c r="A27" s="54" t="s">
        <v>97</v>
      </c>
      <c r="B27" s="55" t="s">
        <v>98</v>
      </c>
      <c r="C27" s="84">
        <f>C28+C29+C30+C31</f>
        <v>20300</v>
      </c>
      <c r="D27" s="84">
        <f>D28+D29+D30+D31</f>
        <v>20300</v>
      </c>
      <c r="E27" s="84">
        <f>E28+E29+E30+E31</f>
        <v>7909.72</v>
      </c>
      <c r="F27" s="84">
        <f>(E27*100)/D27</f>
        <v>38.964137931034486</v>
      </c>
    </row>
    <row r="28" spans="1:6" x14ac:dyDescent="0.2">
      <c r="A28" s="56" t="s">
        <v>99</v>
      </c>
      <c r="B28" s="57" t="s">
        <v>100</v>
      </c>
      <c r="C28" s="85">
        <v>15000</v>
      </c>
      <c r="D28" s="85">
        <v>15000</v>
      </c>
      <c r="E28" s="85">
        <v>6233.96</v>
      </c>
      <c r="F28" s="85"/>
    </row>
    <row r="29" spans="1:6" x14ac:dyDescent="0.2">
      <c r="A29" s="56" t="s">
        <v>101</v>
      </c>
      <c r="B29" s="57" t="s">
        <v>102</v>
      </c>
      <c r="C29" s="85">
        <v>2000</v>
      </c>
      <c r="D29" s="85">
        <v>2000</v>
      </c>
      <c r="E29" s="85">
        <v>770.13</v>
      </c>
      <c r="F29" s="85"/>
    </row>
    <row r="30" spans="1:6" x14ac:dyDescent="0.2">
      <c r="A30" s="56" t="s">
        <v>103</v>
      </c>
      <c r="B30" s="57" t="s">
        <v>104</v>
      </c>
      <c r="C30" s="85">
        <v>3000</v>
      </c>
      <c r="D30" s="85">
        <v>3000</v>
      </c>
      <c r="E30" s="85">
        <v>855.63</v>
      </c>
      <c r="F30" s="85"/>
    </row>
    <row r="31" spans="1:6" x14ac:dyDescent="0.2">
      <c r="A31" s="56" t="s">
        <v>105</v>
      </c>
      <c r="B31" s="57" t="s">
        <v>106</v>
      </c>
      <c r="C31" s="85">
        <v>300</v>
      </c>
      <c r="D31" s="85">
        <v>300</v>
      </c>
      <c r="E31" s="85">
        <v>50</v>
      </c>
      <c r="F31" s="85"/>
    </row>
    <row r="32" spans="1:6" x14ac:dyDescent="0.2">
      <c r="A32" s="54" t="s">
        <v>107</v>
      </c>
      <c r="B32" s="55" t="s">
        <v>108</v>
      </c>
      <c r="C32" s="84">
        <f>C33+C34+C35+C36+C37+C38+C39+C40+C41</f>
        <v>151150</v>
      </c>
      <c r="D32" s="84">
        <f>D33+D34+D35+D36+D37+D38+D39+D40+D41</f>
        <v>151150</v>
      </c>
      <c r="E32" s="84">
        <f>E33+E34+E35+E36+E37+E38+E39+E40+E41</f>
        <v>130198.88</v>
      </c>
      <c r="F32" s="84">
        <f>(E32*100)/D32</f>
        <v>86.138855441614297</v>
      </c>
    </row>
    <row r="33" spans="1:6" x14ac:dyDescent="0.2">
      <c r="A33" s="56" t="s">
        <v>109</v>
      </c>
      <c r="B33" s="57" t="s">
        <v>110</v>
      </c>
      <c r="C33" s="85">
        <v>20000</v>
      </c>
      <c r="D33" s="85">
        <v>20000</v>
      </c>
      <c r="E33" s="85">
        <v>11186</v>
      </c>
      <c r="F33" s="85"/>
    </row>
    <row r="34" spans="1:6" x14ac:dyDescent="0.2">
      <c r="A34" s="56" t="s">
        <v>111</v>
      </c>
      <c r="B34" s="57" t="s">
        <v>112</v>
      </c>
      <c r="C34" s="85">
        <v>2000</v>
      </c>
      <c r="D34" s="85">
        <v>2000</v>
      </c>
      <c r="E34" s="85">
        <v>700.88</v>
      </c>
      <c r="F34" s="85"/>
    </row>
    <row r="35" spans="1:6" x14ac:dyDescent="0.2">
      <c r="A35" s="56" t="s">
        <v>113</v>
      </c>
      <c r="B35" s="57" t="s">
        <v>114</v>
      </c>
      <c r="C35" s="85">
        <v>4000</v>
      </c>
      <c r="D35" s="85">
        <v>4000</v>
      </c>
      <c r="E35" s="85">
        <v>0</v>
      </c>
      <c r="F35" s="85"/>
    </row>
    <row r="36" spans="1:6" x14ac:dyDescent="0.2">
      <c r="A36" s="56" t="s">
        <v>115</v>
      </c>
      <c r="B36" s="57" t="s">
        <v>116</v>
      </c>
      <c r="C36" s="85">
        <v>1500</v>
      </c>
      <c r="D36" s="85">
        <v>1500</v>
      </c>
      <c r="E36" s="85">
        <v>359.86</v>
      </c>
      <c r="F36" s="85"/>
    </row>
    <row r="37" spans="1:6" x14ac:dyDescent="0.2">
      <c r="A37" s="56" t="s">
        <v>117</v>
      </c>
      <c r="B37" s="57" t="s">
        <v>118</v>
      </c>
      <c r="C37" s="85">
        <v>4000</v>
      </c>
      <c r="D37" s="85">
        <v>4000</v>
      </c>
      <c r="E37" s="85">
        <v>2062.1999999999998</v>
      </c>
      <c r="F37" s="85"/>
    </row>
    <row r="38" spans="1:6" x14ac:dyDescent="0.2">
      <c r="A38" s="56" t="s">
        <v>119</v>
      </c>
      <c r="B38" s="57" t="s">
        <v>120</v>
      </c>
      <c r="C38" s="85">
        <v>950</v>
      </c>
      <c r="D38" s="85">
        <v>950</v>
      </c>
      <c r="E38" s="85">
        <v>120</v>
      </c>
      <c r="F38" s="85"/>
    </row>
    <row r="39" spans="1:6" x14ac:dyDescent="0.2">
      <c r="A39" s="56" t="s">
        <v>121</v>
      </c>
      <c r="B39" s="57" t="s">
        <v>122</v>
      </c>
      <c r="C39" s="85">
        <v>118000</v>
      </c>
      <c r="D39" s="85">
        <v>118000</v>
      </c>
      <c r="E39" s="85">
        <v>115643.6</v>
      </c>
      <c r="F39" s="85"/>
    </row>
    <row r="40" spans="1:6" x14ac:dyDescent="0.2">
      <c r="A40" s="56" t="s">
        <v>123</v>
      </c>
      <c r="B40" s="57" t="s">
        <v>124</v>
      </c>
      <c r="C40" s="85">
        <v>200</v>
      </c>
      <c r="D40" s="85">
        <v>200</v>
      </c>
      <c r="E40" s="85">
        <v>76.34</v>
      </c>
      <c r="F40" s="85"/>
    </row>
    <row r="41" spans="1:6" x14ac:dyDescent="0.2">
      <c r="A41" s="56" t="s">
        <v>125</v>
      </c>
      <c r="B41" s="57" t="s">
        <v>126</v>
      </c>
      <c r="C41" s="85">
        <v>500</v>
      </c>
      <c r="D41" s="85">
        <v>500</v>
      </c>
      <c r="E41" s="85">
        <v>50</v>
      </c>
      <c r="F41" s="85"/>
    </row>
    <row r="42" spans="1:6" x14ac:dyDescent="0.2">
      <c r="A42" s="54" t="s">
        <v>127</v>
      </c>
      <c r="B42" s="55" t="s">
        <v>128</v>
      </c>
      <c r="C42" s="84">
        <f>C43</f>
        <v>800</v>
      </c>
      <c r="D42" s="84">
        <f>D43</f>
        <v>800</v>
      </c>
      <c r="E42" s="84">
        <f>E43</f>
        <v>164.91</v>
      </c>
      <c r="F42" s="84">
        <f>(E42*100)/D42</f>
        <v>20.61375</v>
      </c>
    </row>
    <row r="43" spans="1:6" ht="25.5" x14ac:dyDescent="0.2">
      <c r="A43" s="56" t="s">
        <v>129</v>
      </c>
      <c r="B43" s="57" t="s">
        <v>130</v>
      </c>
      <c r="C43" s="85">
        <v>800</v>
      </c>
      <c r="D43" s="85">
        <v>800</v>
      </c>
      <c r="E43" s="85">
        <v>164.91</v>
      </c>
      <c r="F43" s="85"/>
    </row>
    <row r="44" spans="1:6" x14ac:dyDescent="0.2">
      <c r="A44" s="54" t="s">
        <v>131</v>
      </c>
      <c r="B44" s="55" t="s">
        <v>132</v>
      </c>
      <c r="C44" s="84">
        <f>C45+C46+C47+C48</f>
        <v>4050</v>
      </c>
      <c r="D44" s="84">
        <f>D45+D46+D47+D48</f>
        <v>4050</v>
      </c>
      <c r="E44" s="84">
        <f>E45+E46+E47+E48</f>
        <v>868.18</v>
      </c>
      <c r="F44" s="84">
        <f>(E44*100)/D44</f>
        <v>21.436543209876543</v>
      </c>
    </row>
    <row r="45" spans="1:6" x14ac:dyDescent="0.2">
      <c r="A45" s="56" t="s">
        <v>133</v>
      </c>
      <c r="B45" s="57" t="s">
        <v>134</v>
      </c>
      <c r="C45" s="85">
        <v>850</v>
      </c>
      <c r="D45" s="85">
        <v>850</v>
      </c>
      <c r="E45" s="85">
        <v>0</v>
      </c>
      <c r="F45" s="85"/>
    </row>
    <row r="46" spans="1:6" x14ac:dyDescent="0.2">
      <c r="A46" s="56" t="s">
        <v>135</v>
      </c>
      <c r="B46" s="57" t="s">
        <v>136</v>
      </c>
      <c r="C46" s="85">
        <v>200</v>
      </c>
      <c r="D46" s="85">
        <v>200</v>
      </c>
      <c r="E46" s="85">
        <v>0</v>
      </c>
      <c r="F46" s="85"/>
    </row>
    <row r="47" spans="1:6" x14ac:dyDescent="0.2">
      <c r="A47" s="56" t="s">
        <v>137</v>
      </c>
      <c r="B47" s="57" t="s">
        <v>138</v>
      </c>
      <c r="C47" s="85">
        <v>1000</v>
      </c>
      <c r="D47" s="85">
        <v>1000</v>
      </c>
      <c r="E47" s="85">
        <v>0</v>
      </c>
      <c r="F47" s="85"/>
    </row>
    <row r="48" spans="1:6" x14ac:dyDescent="0.2">
      <c r="A48" s="56" t="s">
        <v>139</v>
      </c>
      <c r="B48" s="57" t="s">
        <v>132</v>
      </c>
      <c r="C48" s="85">
        <v>2000</v>
      </c>
      <c r="D48" s="85">
        <v>2000</v>
      </c>
      <c r="E48" s="85">
        <v>868.18</v>
      </c>
      <c r="F48" s="85"/>
    </row>
    <row r="49" spans="1:6" x14ac:dyDescent="0.2">
      <c r="A49" s="52" t="s">
        <v>140</v>
      </c>
      <c r="B49" s="53" t="s">
        <v>141</v>
      </c>
      <c r="C49" s="83">
        <f>C50+C52</f>
        <v>19200</v>
      </c>
      <c r="D49" s="83">
        <f>D50+D52</f>
        <v>19200</v>
      </c>
      <c r="E49" s="83">
        <f>E50+E52</f>
        <v>515.16999999999996</v>
      </c>
      <c r="F49" s="82">
        <f>(E49*100)/D49</f>
        <v>2.6831770833333333</v>
      </c>
    </row>
    <row r="50" spans="1:6" x14ac:dyDescent="0.2">
      <c r="A50" s="54" t="s">
        <v>178</v>
      </c>
      <c r="B50" s="55" t="s">
        <v>179</v>
      </c>
      <c r="C50" s="84">
        <f>C51</f>
        <v>0</v>
      </c>
      <c r="D50" s="84">
        <f>D51</f>
        <v>0</v>
      </c>
      <c r="E50" s="84">
        <f>E51</f>
        <v>0</v>
      </c>
      <c r="F50" s="84" t="e">
        <f>(E50*100)/D50</f>
        <v>#DIV/0!</v>
      </c>
    </row>
    <row r="51" spans="1:6" ht="25.5" x14ac:dyDescent="0.2">
      <c r="A51" s="56" t="s">
        <v>180</v>
      </c>
      <c r="B51" s="57" t="s">
        <v>181</v>
      </c>
      <c r="C51" s="85">
        <v>0</v>
      </c>
      <c r="D51" s="85">
        <v>0</v>
      </c>
      <c r="E51" s="85">
        <v>0</v>
      </c>
      <c r="F51" s="85"/>
    </row>
    <row r="52" spans="1:6" x14ac:dyDescent="0.2">
      <c r="A52" s="54" t="s">
        <v>142</v>
      </c>
      <c r="B52" s="55" t="s">
        <v>143</v>
      </c>
      <c r="C52" s="84">
        <f>C53+C54</f>
        <v>19200</v>
      </c>
      <c r="D52" s="84">
        <f>D53+D54</f>
        <v>19200</v>
      </c>
      <c r="E52" s="84">
        <f>E53+E54</f>
        <v>515.16999999999996</v>
      </c>
      <c r="F52" s="84">
        <f>(E52*100)/D52</f>
        <v>2.6831770833333333</v>
      </c>
    </row>
    <row r="53" spans="1:6" x14ac:dyDescent="0.2">
      <c r="A53" s="56" t="s">
        <v>144</v>
      </c>
      <c r="B53" s="57" t="s">
        <v>145</v>
      </c>
      <c r="C53" s="85">
        <v>1200</v>
      </c>
      <c r="D53" s="85">
        <v>1200</v>
      </c>
      <c r="E53" s="85">
        <v>515.16999999999996</v>
      </c>
      <c r="F53" s="85"/>
    </row>
    <row r="54" spans="1:6" x14ac:dyDescent="0.2">
      <c r="A54" s="56" t="s">
        <v>146</v>
      </c>
      <c r="B54" s="57" t="s">
        <v>147</v>
      </c>
      <c r="C54" s="85">
        <v>18000</v>
      </c>
      <c r="D54" s="85">
        <v>18000</v>
      </c>
      <c r="E54" s="85">
        <v>0</v>
      </c>
      <c r="F54" s="85"/>
    </row>
    <row r="55" spans="1:6" x14ac:dyDescent="0.2">
      <c r="A55" s="50" t="s">
        <v>148</v>
      </c>
      <c r="B55" s="51" t="s">
        <v>149</v>
      </c>
      <c r="C55" s="81">
        <f>C56+C61</f>
        <v>20000</v>
      </c>
      <c r="D55" s="81">
        <f>D56+D61</f>
        <v>20000</v>
      </c>
      <c r="E55" s="81">
        <f>E56+E61</f>
        <v>250</v>
      </c>
      <c r="F55" s="82">
        <f>(E55*100)/D55</f>
        <v>1.25</v>
      </c>
    </row>
    <row r="56" spans="1:6" x14ac:dyDescent="0.2">
      <c r="A56" s="52" t="s">
        <v>150</v>
      </c>
      <c r="B56" s="53" t="s">
        <v>151</v>
      </c>
      <c r="C56" s="83">
        <f>C57+C59</f>
        <v>0</v>
      </c>
      <c r="D56" s="83">
        <f>D57+D59</f>
        <v>0</v>
      </c>
      <c r="E56" s="83">
        <f>E57+E59</f>
        <v>0</v>
      </c>
      <c r="F56" s="82" t="e">
        <f>(E56*100)/D56</f>
        <v>#DIV/0!</v>
      </c>
    </row>
    <row r="57" spans="1:6" x14ac:dyDescent="0.2">
      <c r="A57" s="54" t="s">
        <v>152</v>
      </c>
      <c r="B57" s="55" t="s">
        <v>153</v>
      </c>
      <c r="C57" s="84">
        <f>C58</f>
        <v>0</v>
      </c>
      <c r="D57" s="84">
        <f>D58</f>
        <v>0</v>
      </c>
      <c r="E57" s="84">
        <f>E58</f>
        <v>0</v>
      </c>
      <c r="F57" s="84" t="e">
        <f>(E57*100)/D57</f>
        <v>#DIV/0!</v>
      </c>
    </row>
    <row r="58" spans="1:6" x14ac:dyDescent="0.2">
      <c r="A58" s="56" t="s">
        <v>154</v>
      </c>
      <c r="B58" s="57" t="s">
        <v>155</v>
      </c>
      <c r="C58" s="85">
        <v>0</v>
      </c>
      <c r="D58" s="85">
        <v>0</v>
      </c>
      <c r="E58" s="85">
        <v>0</v>
      </c>
      <c r="F58" s="85"/>
    </row>
    <row r="59" spans="1:6" x14ac:dyDescent="0.2">
      <c r="A59" s="54" t="s">
        <v>182</v>
      </c>
      <c r="B59" s="55" t="s">
        <v>183</v>
      </c>
      <c r="C59" s="84">
        <f>C60</f>
        <v>0</v>
      </c>
      <c r="D59" s="84">
        <f>D60</f>
        <v>0</v>
      </c>
      <c r="E59" s="84">
        <f>E60</f>
        <v>0</v>
      </c>
      <c r="F59" s="84" t="e">
        <f>(E59*100)/D59</f>
        <v>#DIV/0!</v>
      </c>
    </row>
    <row r="60" spans="1:6" x14ac:dyDescent="0.2">
      <c r="A60" s="56" t="s">
        <v>184</v>
      </c>
      <c r="B60" s="57" t="s">
        <v>185</v>
      </c>
      <c r="C60" s="85">
        <v>0</v>
      </c>
      <c r="D60" s="85">
        <v>0</v>
      </c>
      <c r="E60" s="85">
        <v>0</v>
      </c>
      <c r="F60" s="85"/>
    </row>
    <row r="61" spans="1:6" x14ac:dyDescent="0.2">
      <c r="A61" s="52" t="s">
        <v>156</v>
      </c>
      <c r="B61" s="53" t="s">
        <v>157</v>
      </c>
      <c r="C61" s="83">
        <f t="shared" ref="C61:E62" si="0">C62</f>
        <v>20000</v>
      </c>
      <c r="D61" s="83">
        <f t="shared" si="0"/>
        <v>20000</v>
      </c>
      <c r="E61" s="83">
        <f t="shared" si="0"/>
        <v>250</v>
      </c>
      <c r="F61" s="82">
        <f>(E61*100)/D61</f>
        <v>1.25</v>
      </c>
    </row>
    <row r="62" spans="1:6" ht="25.5" x14ac:dyDescent="0.2">
      <c r="A62" s="54" t="s">
        <v>158</v>
      </c>
      <c r="B62" s="55" t="s">
        <v>159</v>
      </c>
      <c r="C62" s="84">
        <f t="shared" si="0"/>
        <v>20000</v>
      </c>
      <c r="D62" s="84">
        <f t="shared" si="0"/>
        <v>20000</v>
      </c>
      <c r="E62" s="84">
        <f t="shared" si="0"/>
        <v>250</v>
      </c>
      <c r="F62" s="84">
        <f>(E62*100)/D62</f>
        <v>1.25</v>
      </c>
    </row>
    <row r="63" spans="1:6" x14ac:dyDescent="0.2">
      <c r="A63" s="56" t="s">
        <v>160</v>
      </c>
      <c r="B63" s="57" t="s">
        <v>159</v>
      </c>
      <c r="C63" s="85">
        <v>20000</v>
      </c>
      <c r="D63" s="85">
        <v>20000</v>
      </c>
      <c r="E63" s="85">
        <v>250</v>
      </c>
      <c r="F63" s="85"/>
    </row>
    <row r="64" spans="1:6" x14ac:dyDescent="0.2">
      <c r="A64" s="50" t="s">
        <v>50</v>
      </c>
      <c r="B64" s="51" t="s">
        <v>51</v>
      </c>
      <c r="C64" s="81">
        <f t="shared" ref="C64:E65" si="1">C65</f>
        <v>1461975</v>
      </c>
      <c r="D64" s="81">
        <f t="shared" si="1"/>
        <v>1461975</v>
      </c>
      <c r="E64" s="81">
        <f t="shared" si="1"/>
        <v>731731.34</v>
      </c>
      <c r="F64" s="82">
        <f>(E64*100)/D64</f>
        <v>50.05087911899998</v>
      </c>
    </row>
    <row r="65" spans="1:6" x14ac:dyDescent="0.2">
      <c r="A65" s="52" t="s">
        <v>58</v>
      </c>
      <c r="B65" s="53" t="s">
        <v>59</v>
      </c>
      <c r="C65" s="83">
        <f t="shared" si="1"/>
        <v>1461975</v>
      </c>
      <c r="D65" s="83">
        <f t="shared" si="1"/>
        <v>1461975</v>
      </c>
      <c r="E65" s="83">
        <f t="shared" si="1"/>
        <v>731731.34</v>
      </c>
      <c r="F65" s="82">
        <f>(E65*100)/D65</f>
        <v>50.05087911899998</v>
      </c>
    </row>
    <row r="66" spans="1:6" ht="25.5" x14ac:dyDescent="0.2">
      <c r="A66" s="54" t="s">
        <v>60</v>
      </c>
      <c r="B66" s="55" t="s">
        <v>61</v>
      </c>
      <c r="C66" s="84">
        <f>C67+C68</f>
        <v>1461975</v>
      </c>
      <c r="D66" s="84">
        <f>D67+D68</f>
        <v>1461975</v>
      </c>
      <c r="E66" s="84">
        <f>E67+E68</f>
        <v>731731.34</v>
      </c>
      <c r="F66" s="84">
        <f>(E66*100)/D66</f>
        <v>50.05087911899998</v>
      </c>
    </row>
    <row r="67" spans="1:6" x14ac:dyDescent="0.2">
      <c r="A67" s="56" t="s">
        <v>62</v>
      </c>
      <c r="B67" s="57" t="s">
        <v>63</v>
      </c>
      <c r="C67" s="85">
        <v>1441975</v>
      </c>
      <c r="D67" s="85">
        <v>1441975</v>
      </c>
      <c r="E67" s="85">
        <v>731481.34</v>
      </c>
      <c r="F67" s="85"/>
    </row>
    <row r="68" spans="1:6" ht="25.5" x14ac:dyDescent="0.2">
      <c r="A68" s="56" t="s">
        <v>64</v>
      </c>
      <c r="B68" s="57" t="s">
        <v>65</v>
      </c>
      <c r="C68" s="85">
        <v>20000</v>
      </c>
      <c r="D68" s="85">
        <v>20000</v>
      </c>
      <c r="E68" s="85">
        <v>250</v>
      </c>
      <c r="F68" s="85"/>
    </row>
    <row r="69" spans="1:6" x14ac:dyDescent="0.2">
      <c r="A69" s="49" t="s">
        <v>171</v>
      </c>
      <c r="B69" s="49" t="s">
        <v>177</v>
      </c>
      <c r="C69" s="79"/>
      <c r="D69" s="79"/>
      <c r="E69" s="79"/>
      <c r="F69" s="80" t="e">
        <f>(E69*100)/D69</f>
        <v>#DIV/0!</v>
      </c>
    </row>
    <row r="70" spans="1:6" x14ac:dyDescent="0.2">
      <c r="A70" s="50" t="s">
        <v>148</v>
      </c>
      <c r="B70" s="51" t="s">
        <v>149</v>
      </c>
      <c r="C70" s="81">
        <f t="shared" ref="C70:E72" si="2">C71</f>
        <v>664</v>
      </c>
      <c r="D70" s="81">
        <f t="shared" si="2"/>
        <v>664</v>
      </c>
      <c r="E70" s="81">
        <f t="shared" si="2"/>
        <v>465.16</v>
      </c>
      <c r="F70" s="82">
        <f>(E70*100)/D70</f>
        <v>70.054216867469876</v>
      </c>
    </row>
    <row r="71" spans="1:6" x14ac:dyDescent="0.2">
      <c r="A71" s="52" t="s">
        <v>150</v>
      </c>
      <c r="B71" s="53" t="s">
        <v>151</v>
      </c>
      <c r="C71" s="83">
        <f t="shared" si="2"/>
        <v>664</v>
      </c>
      <c r="D71" s="83">
        <f t="shared" si="2"/>
        <v>664</v>
      </c>
      <c r="E71" s="83">
        <f t="shared" si="2"/>
        <v>465.16</v>
      </c>
      <c r="F71" s="82">
        <f>(E71*100)/D71</f>
        <v>70.054216867469876</v>
      </c>
    </row>
    <row r="72" spans="1:6" x14ac:dyDescent="0.2">
      <c r="A72" s="54" t="s">
        <v>152</v>
      </c>
      <c r="B72" s="55" t="s">
        <v>153</v>
      </c>
      <c r="C72" s="84">
        <f t="shared" si="2"/>
        <v>664</v>
      </c>
      <c r="D72" s="84">
        <f t="shared" si="2"/>
        <v>664</v>
      </c>
      <c r="E72" s="84">
        <f t="shared" si="2"/>
        <v>465.16</v>
      </c>
      <c r="F72" s="84">
        <f>(E72*100)/D72</f>
        <v>70.054216867469876</v>
      </c>
    </row>
    <row r="73" spans="1:6" x14ac:dyDescent="0.2">
      <c r="A73" s="56" t="s">
        <v>154</v>
      </c>
      <c r="B73" s="57" t="s">
        <v>155</v>
      </c>
      <c r="C73" s="85">
        <v>664</v>
      </c>
      <c r="D73" s="85">
        <v>664</v>
      </c>
      <c r="E73" s="85">
        <v>465.16</v>
      </c>
      <c r="F73" s="85"/>
    </row>
    <row r="74" spans="1:6" x14ac:dyDescent="0.2">
      <c r="A74" s="50" t="s">
        <v>50</v>
      </c>
      <c r="B74" s="51" t="s">
        <v>51</v>
      </c>
      <c r="C74" s="81">
        <f t="shared" ref="C74:E76" si="3">C75</f>
        <v>664</v>
      </c>
      <c r="D74" s="81">
        <f t="shared" si="3"/>
        <v>664</v>
      </c>
      <c r="E74" s="81">
        <f t="shared" si="3"/>
        <v>92.24</v>
      </c>
      <c r="F74" s="82">
        <f>(E74*100)/D74</f>
        <v>13.891566265060241</v>
      </c>
    </row>
    <row r="75" spans="1:6" x14ac:dyDescent="0.2">
      <c r="A75" s="52" t="s">
        <v>52</v>
      </c>
      <c r="B75" s="53" t="s">
        <v>53</v>
      </c>
      <c r="C75" s="83">
        <f t="shared" si="3"/>
        <v>664</v>
      </c>
      <c r="D75" s="83">
        <f t="shared" si="3"/>
        <v>664</v>
      </c>
      <c r="E75" s="83">
        <f t="shared" si="3"/>
        <v>92.24</v>
      </c>
      <c r="F75" s="82">
        <f>(E75*100)/D75</f>
        <v>13.891566265060241</v>
      </c>
    </row>
    <row r="76" spans="1:6" x14ac:dyDescent="0.2">
      <c r="A76" s="54" t="s">
        <v>54</v>
      </c>
      <c r="B76" s="55" t="s">
        <v>55</v>
      </c>
      <c r="C76" s="84">
        <f t="shared" si="3"/>
        <v>664</v>
      </c>
      <c r="D76" s="84">
        <f t="shared" si="3"/>
        <v>664</v>
      </c>
      <c r="E76" s="84">
        <f t="shared" si="3"/>
        <v>92.24</v>
      </c>
      <c r="F76" s="84">
        <f>(E76*100)/D76</f>
        <v>13.891566265060241</v>
      </c>
    </row>
    <row r="77" spans="1:6" x14ac:dyDescent="0.2">
      <c r="A77" s="56" t="s">
        <v>56</v>
      </c>
      <c r="B77" s="57" t="s">
        <v>57</v>
      </c>
      <c r="C77" s="85">
        <v>664</v>
      </c>
      <c r="D77" s="85">
        <v>664</v>
      </c>
      <c r="E77" s="85">
        <v>92.24</v>
      </c>
      <c r="F77" s="85"/>
    </row>
    <row r="78" spans="1:6" x14ac:dyDescent="0.2">
      <c r="A78" s="49" t="s">
        <v>68</v>
      </c>
      <c r="B78" s="49" t="s">
        <v>186</v>
      </c>
      <c r="C78" s="79"/>
      <c r="D78" s="79"/>
      <c r="E78" s="79"/>
      <c r="F78" s="80" t="e">
        <f>(E78*100)/D78</f>
        <v>#DIV/0!</v>
      </c>
    </row>
    <row r="79" spans="1:6" s="58" customFormat="1" x14ac:dyDescent="0.2"/>
    <row r="80" spans="1:6" s="58" customFormat="1" x14ac:dyDescent="0.2"/>
    <row r="81" s="58" customFormat="1" x14ac:dyDescent="0.2"/>
    <row r="82" s="58" customFormat="1" x14ac:dyDescent="0.2"/>
    <row r="83" s="58" customFormat="1" x14ac:dyDescent="0.2"/>
    <row r="84" s="58" customFormat="1" x14ac:dyDescent="0.2"/>
    <row r="85" s="58" customFormat="1" x14ac:dyDescent="0.2"/>
    <row r="86" s="58" customFormat="1" x14ac:dyDescent="0.2"/>
    <row r="87" s="58" customFormat="1" x14ac:dyDescent="0.2"/>
    <row r="88" s="58" customFormat="1" x14ac:dyDescent="0.2"/>
    <row r="89" s="58" customFormat="1" x14ac:dyDescent="0.2"/>
    <row r="90" s="58" customFormat="1" x14ac:dyDescent="0.2"/>
    <row r="91" s="58" customFormat="1" x14ac:dyDescent="0.2"/>
    <row r="92" s="58" customFormat="1" x14ac:dyDescent="0.2"/>
    <row r="93" s="58" customFormat="1" x14ac:dyDescent="0.2"/>
    <row r="94" s="58" customFormat="1" x14ac:dyDescent="0.2"/>
    <row r="95" s="58" customFormat="1" x14ac:dyDescent="0.2"/>
    <row r="9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pans="1:3" s="58" customFormat="1" x14ac:dyDescent="0.2"/>
    <row r="1218" spans="1:3" s="58" customFormat="1" x14ac:dyDescent="0.2"/>
    <row r="1219" spans="1:3" x14ac:dyDescent="0.2">
      <c r="A1219" s="58"/>
      <c r="B1219" s="58"/>
      <c r="C1219" s="58"/>
    </row>
    <row r="1220" spans="1:3" x14ac:dyDescent="0.2">
      <c r="A1220" s="58"/>
      <c r="B1220" s="58"/>
      <c r="C1220" s="58"/>
    </row>
    <row r="1221" spans="1:3" x14ac:dyDescent="0.2">
      <c r="A1221" s="58"/>
      <c r="B1221" s="58"/>
      <c r="C1221" s="58"/>
    </row>
    <row r="1222" spans="1:3" x14ac:dyDescent="0.2">
      <c r="A1222" s="58"/>
      <c r="B1222" s="58"/>
      <c r="C1222" s="58"/>
    </row>
    <row r="1223" spans="1:3" x14ac:dyDescent="0.2">
      <c r="A1223" s="58"/>
      <c r="B1223" s="58"/>
      <c r="C1223" s="58"/>
    </row>
    <row r="1224" spans="1:3" x14ac:dyDescent="0.2">
      <c r="A1224" s="58"/>
      <c r="B1224" s="58"/>
      <c r="C1224" s="58"/>
    </row>
    <row r="1225" spans="1:3" x14ac:dyDescent="0.2">
      <c r="A1225" s="58"/>
      <c r="B1225" s="58"/>
      <c r="C1225" s="58"/>
    </row>
    <row r="1226" spans="1:3" x14ac:dyDescent="0.2">
      <c r="A1226" s="58"/>
      <c r="B1226" s="58"/>
      <c r="C1226" s="58"/>
    </row>
    <row r="1227" spans="1:3" x14ac:dyDescent="0.2">
      <c r="A1227" s="58"/>
      <c r="B1227" s="58"/>
      <c r="C1227" s="58"/>
    </row>
    <row r="1228" spans="1:3" x14ac:dyDescent="0.2">
      <c r="A1228" s="58"/>
      <c r="B1228" s="58"/>
      <c r="C1228" s="58"/>
    </row>
    <row r="1229" spans="1:3" x14ac:dyDescent="0.2">
      <c r="A1229" s="58"/>
      <c r="B1229" s="58"/>
      <c r="C1229" s="58"/>
    </row>
    <row r="1230" spans="1:3" x14ac:dyDescent="0.2">
      <c r="A1230" s="58"/>
      <c r="B1230" s="58"/>
      <c r="C1230" s="58"/>
    </row>
    <row r="1231" spans="1:3" x14ac:dyDescent="0.2">
      <c r="A1231" s="58"/>
      <c r="B1231" s="58"/>
      <c r="C1231" s="58"/>
    </row>
    <row r="1232" spans="1:3" x14ac:dyDescent="0.2">
      <c r="A1232" s="58"/>
      <c r="B1232" s="58"/>
      <c r="C1232" s="58"/>
    </row>
    <row r="1233" spans="1:3" x14ac:dyDescent="0.2">
      <c r="A1233" s="58"/>
      <c r="B1233" s="58"/>
      <c r="C1233" s="58"/>
    </row>
    <row r="1234" spans="1:3" x14ac:dyDescent="0.2">
      <c r="A1234" s="58"/>
      <c r="B1234" s="58"/>
      <c r="C1234" s="58"/>
    </row>
    <row r="1235" spans="1:3" x14ac:dyDescent="0.2">
      <c r="A1235" s="58"/>
      <c r="B1235" s="58"/>
      <c r="C1235" s="58"/>
    </row>
    <row r="1236" spans="1:3" x14ac:dyDescent="0.2">
      <c r="A1236" s="58"/>
      <c r="B1236" s="58"/>
      <c r="C1236" s="58"/>
    </row>
    <row r="1237" spans="1:3" x14ac:dyDescent="0.2">
      <c r="A1237" s="58"/>
      <c r="B1237" s="58"/>
      <c r="C1237" s="58"/>
    </row>
    <row r="1238" spans="1:3" x14ac:dyDescent="0.2">
      <c r="A1238" s="58"/>
      <c r="B1238" s="58"/>
      <c r="C1238" s="58"/>
    </row>
    <row r="1239" spans="1:3" x14ac:dyDescent="0.2">
      <c r="A1239" s="58"/>
      <c r="B1239" s="58"/>
      <c r="C1239" s="58"/>
    </row>
    <row r="1240" spans="1:3" x14ac:dyDescent="0.2">
      <c r="A1240" s="58"/>
      <c r="B1240" s="58"/>
      <c r="C1240" s="58"/>
    </row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58"/>
      <c r="B1252" s="58"/>
      <c r="C1252" s="58"/>
    </row>
    <row r="1253" spans="1:3" x14ac:dyDescent="0.2">
      <c r="A1253" s="58"/>
      <c r="B1253" s="58"/>
      <c r="C1253" s="58"/>
    </row>
    <row r="1254" spans="1:3" x14ac:dyDescent="0.2">
      <c r="A1254" s="58"/>
      <c r="B1254" s="58"/>
      <c r="C1254" s="58"/>
    </row>
    <row r="1255" spans="1:3" x14ac:dyDescent="0.2">
      <c r="A1255" s="58"/>
      <c r="B1255" s="58"/>
      <c r="C1255" s="58"/>
    </row>
    <row r="1256" spans="1:3" x14ac:dyDescent="0.2">
      <c r="A1256" s="41"/>
      <c r="B1256" s="41"/>
      <c r="C1256" s="41"/>
    </row>
    <row r="1257" spans="1:3" x14ac:dyDescent="0.2">
      <c r="A1257" s="41"/>
      <c r="B1257" s="41"/>
      <c r="C1257" s="41"/>
    </row>
    <row r="1258" spans="1:3" x14ac:dyDescent="0.2">
      <c r="A1258" s="41"/>
      <c r="B1258" s="41"/>
      <c r="C1258" s="41"/>
    </row>
    <row r="1259" spans="1:3" x14ac:dyDescent="0.2">
      <c r="A1259" s="41"/>
      <c r="B1259" s="41"/>
      <c r="C1259" s="41"/>
    </row>
    <row r="1260" spans="1:3" x14ac:dyDescent="0.2">
      <c r="A1260" s="41"/>
      <c r="B1260" s="41"/>
      <c r="C1260" s="41"/>
    </row>
    <row r="1261" spans="1:3" x14ac:dyDescent="0.2">
      <c r="A1261" s="41"/>
      <c r="B1261" s="41"/>
      <c r="C1261" s="41"/>
    </row>
    <row r="1262" spans="1:3" x14ac:dyDescent="0.2">
      <c r="A1262" s="41"/>
      <c r="B1262" s="41"/>
      <c r="C1262" s="41"/>
    </row>
    <row r="1263" spans="1:3" x14ac:dyDescent="0.2">
      <c r="A1263" s="41"/>
      <c r="B1263" s="41"/>
      <c r="C1263" s="41"/>
    </row>
    <row r="1264" spans="1:3" x14ac:dyDescent="0.2">
      <c r="A1264" s="41"/>
      <c r="B1264" s="41"/>
      <c r="C1264" s="41"/>
    </row>
    <row r="1265" s="41" customFormat="1" x14ac:dyDescent="0.2"/>
    <row r="1266" s="41" customFormat="1" x14ac:dyDescent="0.2"/>
    <row r="1267" s="41" customFormat="1" x14ac:dyDescent="0.2"/>
    <row r="1268" s="41" customFormat="1" x14ac:dyDescent="0.2"/>
    <row r="1269" s="41" customFormat="1" x14ac:dyDescent="0.2"/>
    <row r="1270" s="41" customFormat="1" x14ac:dyDescent="0.2"/>
    <row r="1271" s="41" customFormat="1" x14ac:dyDescent="0.2"/>
    <row r="1272" s="41" customFormat="1" x14ac:dyDescent="0.2"/>
    <row r="1273" s="41" customFormat="1" x14ac:dyDescent="0.2"/>
    <row r="1274" s="41" customFormat="1" x14ac:dyDescent="0.2"/>
    <row r="1275" s="41" customFormat="1" x14ac:dyDescent="0.2"/>
    <row r="1276" s="41" customFormat="1" x14ac:dyDescent="0.2"/>
    <row r="1277" s="41" customFormat="1" x14ac:dyDescent="0.2"/>
    <row r="1278" s="41" customFormat="1" x14ac:dyDescent="0.2"/>
    <row r="1279" s="41" customFormat="1" x14ac:dyDescent="0.2"/>
    <row r="1280" s="41" customFormat="1" x14ac:dyDescent="0.2"/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6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Ankica Sugnetić</cp:lastModifiedBy>
  <cp:lastPrinted>2026-07-07T10:54:09Z</cp:lastPrinted>
  <dcterms:created xsi:type="dcterms:W3CDTF">2022-08-12T12:51:27Z</dcterms:created>
  <dcterms:modified xsi:type="dcterms:W3CDTF">2026-07-07T10:55:22Z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