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marijic\Desktop\POLUGODIŠNJE IZVRŠENJE FINANCIJSKOG PLANA\"/>
    </mc:Choice>
  </mc:AlternateContent>
  <xr:revisionPtr revIDLastSave="0" documentId="13_ncr:1_{0D0B2205-D97A-40BD-B6B9-02D3DCE8C2DE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dio'!$A$1:$F$79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70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<sst xmlns="http://schemas.openxmlformats.org/spreadsheetml/2006/main" count="386" uniqueCount="189">
  <si>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</si>
  <si>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</si>
  <si>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</si>
  <si>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</si>
  <si>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</si>
  <si>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</si>
  <si>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</si>
  <si>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</si>
  <si>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</si>
  <si>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</si>
  <si>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</si>
  <si>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</si>
  <si>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</si>
  <si>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</si>
  <si>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</si>
  <si>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</si>
  <si>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</si>
  <si>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</si>
  <si>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</si>
  <si>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</si>
  <si>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</si>
  <si>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</si>
  <si>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</si>
  <si>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</si>
  <si>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</si>
  <si>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</si>
  <si>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</si>
  <si>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</si>
  <si>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</si>
  <si>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</si>
  <si>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</si>
  <si>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</si>
  <si>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</si>
  <si>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</si>
  <si>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</si>
  <si>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</si>
  <si>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</si>
  <si>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</si>
  <si>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</si>
  <si>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</si>
  <si>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</si>
  <si>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</si>
  <si>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</si>
  <si>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</si>
  <si>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</si>
  <si>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</si>
  <si>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</si>
  <si>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</si>
  <si>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</si>
  <si>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</si>
  <si>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</si>
  <si>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</si>
  <si>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</si>
  <si>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</si>
  <si>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</si>
  <si>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</si>
  <si>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</si>
  <si>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</si>
  <si>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</si>
  <si>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</si>
  <si>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</si>
  <si>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</si>
  <si>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</si>
  <si>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</si>
  <si>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</si>
  <si>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</si>
  <si>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</si>
  <si>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</si>
  <si>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</si>
  <si>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</si>
  <si>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</si>
  <si>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</si>
  <si>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</si>
  <si>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</si>
  <si>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</si>
  <si>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</si>
  <si>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</si>
  <si>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</si>
  <si>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</si>
  <si>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</si>
  <si>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</si>
  <si>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</si>
  <si>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</si>
  <si>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</si>
  <si>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</si>
  <si>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</si>
  <si>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</si>
  <si>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</si>
  <si>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</si>
  <si>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</si>
  <si>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</si>
  <si>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</si>
  <si>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</si>
  <si>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</si>
  <si>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</si>
  <si>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</si>
  <si>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</si>
  <si>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</si>
  <si>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</si>
  <si>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</si>
  <si>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</si>
  <si>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</si>
  <si>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</si>
  <si>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</si>
  <si>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</si>
  <si>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</si>
  <si>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</si>
  <si>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</si>
  <si>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</si>
  <si>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</si>
  <si>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</si>
  <si>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</si>
  <si>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</si>
  <si>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</si>
  <si>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</si>
  <si>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</si>
  <si>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</si>
  <si>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</si>
  <si>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</si>
  <si>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</si>
  <si>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</si>
  <si>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</si>
  <si>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</si>
  <si>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</si>
  <si>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</si>
  <si>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</si>
  <si>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</si>
  <si>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</si>
  <si>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</si>
  <si>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</si>
  <si>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</si>
  <si>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</si>
  <si>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</si>
  <si>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</si>
  <si>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</si>
  <si>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</si>
  <si>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</si>
  <si>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</si>
  <si>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</si>
  <si>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</si>
  <si>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</si>
  <si>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</si>
  <si>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</si>
  <si>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</si>
  <si>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</si>
  <si>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</si>
  <si>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</si>
  <si>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</si>
  <si>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</si>
  <si>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</si>
  <si>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</si>
  <si>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</si>
  <si>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</si>
  <si>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</si>
  <si>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</si>
  <si>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</si>
  <si>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</si>
  <si>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</si>
  <si>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</si>
  <si>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</si>
  <si>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</si>
  <si>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</si>
  <si>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</si>
  <si>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</si>
  <si>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</si>
  <si>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</si>
  <si>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</si>
  <si>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</si>
  <si>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</si>
  <si>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</si>
  <si>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4876 SLAVONSKI BROD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</si>
  <si>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</si>
  <si>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</si>
  <si>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</si>
  <si>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</si>
  <si>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</si>
  <si>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</si>
  <si>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</si>
  <si>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</si>
  <si>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3295</t>
  </si>
  <si>
    <t>PRISTOJBE I NAKNADE</t>
  </si>
  <si>
    <t>3296</t>
  </si>
  <si>
    <t>TROŠKOVI SUD.POSTUPAKA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</si>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</sst>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4" workbookViewId="0">
      <selection activeCell="J14" sqref="J1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1016249.55</v>
      </c>
      <c r="H10" s="87">
        <v>2351230</v>
      </c>
      <c r="I10" s="87">
        <v>2351230</v>
      </c>
      <c r="J10" s="87">
        <v>1048817.33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1016249.55</v>
      </c>
      <c r="H12" s="88">
        <f>ROUND(H10+H11,2)</f>
        <v>2351230</v>
      </c>
      <c r="I12" s="88">
        <f>ROUND(I10+I11,2)</f>
        <v>2351230</v>
      </c>
      <c r="J12" s="88">
        <f>ROUND(J10+J11,2)</f>
        <v>1048817.33</v>
      </c>
      <c r="K12" s="89">
        <f>J12/G12*100</f>
        <v>103.204703018073</v>
      </c>
      <c r="L12" s="89">
        <f>J12/I12*100</f>
        <v>44.607177094542003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1011104.27</v>
      </c>
      <c r="H13" s="87">
        <v>2326720</v>
      </c>
      <c r="I13" s="87">
        <v>2326720</v>
      </c>
      <c r="J13" s="87">
        <v>1046390.43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5145.28</v>
      </c>
      <c r="H14" s="87">
        <v>24510</v>
      </c>
      <c r="I14" s="87">
        <v>24510</v>
      </c>
      <c r="J14" s="87">
        <v>2426.9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1016249.55</v>
      </c>
      <c r="H15" s="88">
        <f>ROUND(H13+H14,2)</f>
        <v>2351230</v>
      </c>
      <c r="I15" s="88">
        <f>ROUND(I13+I14,2)</f>
        <v>2351230</v>
      </c>
      <c r="J15" s="88">
        <f>ROUND(J13+J14,2)</f>
        <v>1048817.33</v>
      </c>
      <c r="K15" s="89">
        <f>J15/G15*100</f>
        <v>103.204703018073</v>
      </c>
      <c r="L15" s="89">
        <f>J15/I15*100</f>
        <v>44.607177094542003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3"/>
  <sheetViews>
    <sheetView zoomScale="90" zoomScaleNormal="90" workbookViewId="0">
      <selection activeCell="J75" sqref="J7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1016249.55</v>
      </c>
      <c r="H10" s="66">
        <f>H11</f>
        <v>2351230</v>
      </c>
      <c r="I10" s="66">
        <f>I11</f>
        <v>2351230</v>
      </c>
      <c r="J10" s="66">
        <f>J11</f>
        <v>1048817.33</v>
      </c>
      <c r="K10" s="70">
        <f t="shared" ref="K10:K18" si="0">(J10*100)/G10</f>
        <v>103.20470301807268</v>
      </c>
      <c r="L10" s="70">
        <f t="shared" ref="L10:L18" si="1">(J10*100)/I10</f>
        <v>44.607177094542003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1016249.55</v>
      </c>
      <c r="H11" s="66">
        <f>H12+H15</f>
        <v>2351230</v>
      </c>
      <c r="I11" s="66">
        <f>I12+I15</f>
        <v>2351230</v>
      </c>
      <c r="J11" s="66">
        <f>J12+J15</f>
        <v>1048817.33</v>
      </c>
      <c r="K11" s="66">
        <f t="shared" si="0"/>
        <v>103.20470301807268</v>
      </c>
      <c r="L11" s="66">
        <f t="shared" si="1"/>
        <v>44.607177094542003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300</v>
      </c>
      <c r="I12" s="66">
        <f t="shared" si="2"/>
        <v>300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300</v>
      </c>
      <c r="I13" s="66">
        <f t="shared" si="2"/>
        <v>300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300</v>
      </c>
      <c r="I14" s="67">
        <v>300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1016249.55</v>
      </c>
      <c r="H15" s="66">
        <f>H16</f>
        <v>2350930</v>
      </c>
      <c r="I15" s="66">
        <f>I16</f>
        <v>2350930</v>
      </c>
      <c r="J15" s="66">
        <f>J16</f>
        <v>1048817.33</v>
      </c>
      <c r="K15" s="66">
        <f t="shared" si="0"/>
        <v>103.20470301807268</v>
      </c>
      <c r="L15" s="66">
        <f t="shared" si="1"/>
        <v>44.612869375098363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1016249.55</v>
      </c>
      <c r="H16" s="66">
        <f>H17+H18</f>
        <v>2350930</v>
      </c>
      <c r="I16" s="66">
        <f>I17+I18</f>
        <v>2350930</v>
      </c>
      <c r="J16" s="66">
        <f>J17+J18</f>
        <v>1048817.33</v>
      </c>
      <c r="K16" s="66">
        <f t="shared" si="0"/>
        <v>103.20470301807268</v>
      </c>
      <c r="L16" s="66">
        <f t="shared" si="1"/>
        <v>44.612869375098363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1011104.27</v>
      </c>
      <c r="H17" s="67">
        <v>2326420</v>
      </c>
      <c r="I17" s="67">
        <v>2326420</v>
      </c>
      <c r="J17" s="67">
        <v>1046390.43</v>
      </c>
      <c r="K17" s="67">
        <f t="shared" si="0"/>
        <v>103.48986361218709</v>
      </c>
      <c r="L17" s="67">
        <f t="shared" si="1"/>
        <v>44.978569217940013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5145.28</v>
      </c>
      <c r="H18" s="67">
        <v>24510</v>
      </c>
      <c r="I18" s="67">
        <v>24510</v>
      </c>
      <c r="J18" s="67">
        <v>2426.9</v>
      </c>
      <c r="K18" s="67">
        <f t="shared" si="0"/>
        <v>47.167501088376142</v>
      </c>
      <c r="L18" s="67">
        <f t="shared" si="1"/>
        <v>9.9016727866177074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G24+G67</f>
        <v>1016249.55</v>
      </c>
      <c r="H23" s="66">
        <f>H24+H67</f>
        <v>2351230</v>
      </c>
      <c r="I23" s="66">
        <f>I24+I67</f>
        <v>2351230</v>
      </c>
      <c r="J23" s="66">
        <f>J24+J67</f>
        <v>1048817.33</v>
      </c>
      <c r="K23" s="71">
        <f t="shared" ref="K23:K54" si="3">(J23*100)/G23</f>
        <v>103.20470301807268</v>
      </c>
      <c r="L23" s="71">
        <f t="shared" ref="L23:L54" si="4">(J23*100)/I23</f>
        <v>44.607177094542003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G25+G34+G61</f>
        <v>1011104.27</v>
      </c>
      <c r="H24" s="66">
        <f>H25+H34+H61</f>
        <v>2326720</v>
      </c>
      <c r="I24" s="66">
        <f>I25+I34+I61</f>
        <v>2326720</v>
      </c>
      <c r="J24" s="66">
        <f>J25+J34+J61</f>
        <v>1046390.43</v>
      </c>
      <c r="K24" s="66">
        <f t="shared" si="3"/>
        <v>103.48986361218709</v>
      </c>
      <c r="L24" s="66">
        <f t="shared" si="4"/>
        <v>44.972769821895199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848994.27</v>
      </c>
      <c r="H25" s="66">
        <f>H26+H29+H31</f>
        <v>2068380</v>
      </c>
      <c r="I25" s="66">
        <f>I26+I29+I31</f>
        <v>2068380</v>
      </c>
      <c r="J25" s="66">
        <f>J26+J29+J31</f>
        <v>894691.17</v>
      </c>
      <c r="K25" s="66">
        <f t="shared" si="3"/>
        <v>105.38247448949214</v>
      </c>
      <c r="L25" s="66">
        <f t="shared" si="4"/>
        <v>43.255647898355235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675478.58</v>
      </c>
      <c r="H26" s="66">
        <f>H27+H28</f>
        <v>1732450</v>
      </c>
      <c r="I26" s="66">
        <f>I27+I28</f>
        <v>1732450</v>
      </c>
      <c r="J26" s="66">
        <f>J27+J28</f>
        <v>748671.81</v>
      </c>
      <c r="K26" s="66">
        <f t="shared" si="3"/>
        <v>110.83575884819324</v>
      </c>
      <c r="L26" s="66">
        <f t="shared" si="4"/>
        <v>43.214627261970044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671711.34</v>
      </c>
      <c r="H27" s="67">
        <v>1720450</v>
      </c>
      <c r="I27" s="67">
        <v>1720450</v>
      </c>
      <c r="J27" s="67">
        <v>743328.89</v>
      </c>
      <c r="K27" s="67">
        <f t="shared" si="3"/>
        <v>110.66195339206273</v>
      </c>
      <c r="L27" s="67">
        <f t="shared" si="4"/>
        <v>43.205492167746812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3767.24</v>
      </c>
      <c r="H28" s="67">
        <v>12000</v>
      </c>
      <c r="I28" s="67">
        <v>12000</v>
      </c>
      <c r="J28" s="67">
        <v>5342.92</v>
      </c>
      <c r="K28" s="67">
        <f t="shared" si="3"/>
        <v>141.82584597742644</v>
      </c>
      <c r="L28" s="67">
        <f t="shared" si="4"/>
        <v>44.524333333333331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21155.37</v>
      </c>
      <c r="H29" s="66">
        <f>H30</f>
        <v>50000</v>
      </c>
      <c r="I29" s="66">
        <f>I30</f>
        <v>50000</v>
      </c>
      <c r="J29" s="66">
        <f>J30</f>
        <v>22488.53</v>
      </c>
      <c r="K29" s="66">
        <f t="shared" si="3"/>
        <v>106.30175695343547</v>
      </c>
      <c r="L29" s="66">
        <f t="shared" si="4"/>
        <v>44.977060000000002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21155.37</v>
      </c>
      <c r="H30" s="67">
        <v>50000</v>
      </c>
      <c r="I30" s="67">
        <v>50000</v>
      </c>
      <c r="J30" s="67">
        <v>22488.53</v>
      </c>
      <c r="K30" s="67">
        <f t="shared" si="3"/>
        <v>106.30175695343547</v>
      </c>
      <c r="L30" s="67">
        <f t="shared" si="4"/>
        <v>44.977060000000002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152360.32000000001</v>
      </c>
      <c r="H31" s="66">
        <f>H32+H33</f>
        <v>285930</v>
      </c>
      <c r="I31" s="66">
        <f>I32+I33</f>
        <v>285930</v>
      </c>
      <c r="J31" s="66">
        <f>J32+J33</f>
        <v>123530.83</v>
      </c>
      <c r="K31" s="66">
        <f t="shared" si="3"/>
        <v>81.078085160230685</v>
      </c>
      <c r="L31" s="66">
        <f t="shared" si="4"/>
        <v>43.203172105060681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45465.71</v>
      </c>
      <c r="H32" s="67">
        <v>0</v>
      </c>
      <c r="I32" s="67">
        <v>0</v>
      </c>
      <c r="J32" s="67">
        <v>0</v>
      </c>
      <c r="K32" s="67">
        <f t="shared" si="3"/>
        <v>0</v>
      </c>
      <c r="L32" s="67" t="e">
        <f t="shared" si="4"/>
        <v>#DIV/0!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106894.61</v>
      </c>
      <c r="H33" s="67">
        <v>285930</v>
      </c>
      <c r="I33" s="67">
        <v>285930</v>
      </c>
      <c r="J33" s="67">
        <v>123530.83</v>
      </c>
      <c r="K33" s="67">
        <f t="shared" si="3"/>
        <v>115.56319818183536</v>
      </c>
      <c r="L33" s="67">
        <f t="shared" si="4"/>
        <v>43.203172105060681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G35+G39+G45+G55+G57</f>
        <v>129340.15000000001</v>
      </c>
      <c r="H34" s="66">
        <f>H35+H39+H45+H55+H57</f>
        <v>256800</v>
      </c>
      <c r="I34" s="66">
        <f>I35+I39+I45+I55+I57</f>
        <v>256800</v>
      </c>
      <c r="J34" s="66">
        <f>J35+J39+J45+J55+J57</f>
        <v>150633.83999999997</v>
      </c>
      <c r="K34" s="66">
        <f t="shared" si="3"/>
        <v>116.463325579876</v>
      </c>
      <c r="L34" s="66">
        <f t="shared" si="4"/>
        <v>58.658037383177572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</f>
        <v>20912.7</v>
      </c>
      <c r="H35" s="66">
        <f>H36+H37+H38</f>
        <v>47500</v>
      </c>
      <c r="I35" s="66">
        <f>I36+I37+I38</f>
        <v>47500</v>
      </c>
      <c r="J35" s="66">
        <f>J36+J37+J38</f>
        <v>23360.41</v>
      </c>
      <c r="K35" s="66">
        <f t="shared" si="3"/>
        <v>111.70441884596441</v>
      </c>
      <c r="L35" s="66">
        <f t="shared" si="4"/>
        <v>49.179810526315791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3869.98</v>
      </c>
      <c r="H36" s="67">
        <v>7000</v>
      </c>
      <c r="I36" s="67">
        <v>7000</v>
      </c>
      <c r="J36" s="67">
        <v>3917.94</v>
      </c>
      <c r="K36" s="67">
        <f t="shared" si="3"/>
        <v>101.23928289035085</v>
      </c>
      <c r="L36" s="67">
        <f t="shared" si="4"/>
        <v>55.970571428571425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16799.810000000001</v>
      </c>
      <c r="H37" s="67">
        <v>40000</v>
      </c>
      <c r="I37" s="67">
        <v>40000</v>
      </c>
      <c r="J37" s="67">
        <v>19162.47</v>
      </c>
      <c r="K37" s="67">
        <f t="shared" si="3"/>
        <v>114.06361143370073</v>
      </c>
      <c r="L37" s="67">
        <f t="shared" si="4"/>
        <v>47.906174999999998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242.91</v>
      </c>
      <c r="H38" s="67">
        <v>500</v>
      </c>
      <c r="I38" s="67">
        <v>500</v>
      </c>
      <c r="J38" s="67">
        <v>280</v>
      </c>
      <c r="K38" s="67">
        <f t="shared" si="3"/>
        <v>115.26902968177515</v>
      </c>
      <c r="L38" s="67">
        <f t="shared" si="4"/>
        <v>56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G40+G41+G42+G43+G44</f>
        <v>22809.56</v>
      </c>
      <c r="H39" s="66">
        <f>H40+H41+H42+H43+H44</f>
        <v>43400</v>
      </c>
      <c r="I39" s="66">
        <f>I40+I41+I42+I43+I44</f>
        <v>43400</v>
      </c>
      <c r="J39" s="66">
        <f>J40+J41+J42+J43+J44</f>
        <v>19026.429999999997</v>
      </c>
      <c r="K39" s="66">
        <f t="shared" si="3"/>
        <v>83.414278925152431</v>
      </c>
      <c r="L39" s="66">
        <f t="shared" si="4"/>
        <v>43.839700460829491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7850.08</v>
      </c>
      <c r="H40" s="67">
        <v>17300</v>
      </c>
      <c r="I40" s="67">
        <v>17300</v>
      </c>
      <c r="J40" s="67">
        <v>7299.99</v>
      </c>
      <c r="K40" s="67">
        <f t="shared" si="3"/>
        <v>92.99255548988036</v>
      </c>
      <c r="L40" s="67">
        <f t="shared" si="4"/>
        <v>42.196473988439308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14580.79</v>
      </c>
      <c r="H41" s="67">
        <v>25000</v>
      </c>
      <c r="I41" s="67">
        <v>25000</v>
      </c>
      <c r="J41" s="67">
        <v>11090.15</v>
      </c>
      <c r="K41" s="67">
        <f t="shared" si="3"/>
        <v>76.060007722489658</v>
      </c>
      <c r="L41" s="67">
        <f t="shared" si="4"/>
        <v>44.360599999999998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127.19</v>
      </c>
      <c r="H42" s="67">
        <v>500</v>
      </c>
      <c r="I42" s="67">
        <v>500</v>
      </c>
      <c r="J42" s="67">
        <v>231.85</v>
      </c>
      <c r="K42" s="67">
        <f t="shared" si="3"/>
        <v>182.28634326598004</v>
      </c>
      <c r="L42" s="67">
        <f t="shared" si="4"/>
        <v>46.37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251.5</v>
      </c>
      <c r="H43" s="67">
        <v>500</v>
      </c>
      <c r="I43" s="67">
        <v>500</v>
      </c>
      <c r="J43" s="67">
        <v>304.5</v>
      </c>
      <c r="K43" s="67">
        <f t="shared" si="3"/>
        <v>121.07355864811133</v>
      </c>
      <c r="L43" s="67">
        <f t="shared" si="4"/>
        <v>60.9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0</v>
      </c>
      <c r="H44" s="67">
        <v>100</v>
      </c>
      <c r="I44" s="67">
        <v>100</v>
      </c>
      <c r="J44" s="67">
        <v>99.94</v>
      </c>
      <c r="K44" s="67" t="e">
        <f t="shared" si="3"/>
        <v>#DIV/0!</v>
      </c>
      <c r="L44" s="67">
        <f t="shared" si="4"/>
        <v>99.94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G46+G47+G48+G49+G50+G51+G52+G53+G54</f>
        <v>83815.12</v>
      </c>
      <c r="H45" s="66">
        <f>H46+H47+H48+H49+H50+H51+H52+H53+H54</f>
        <v>158800</v>
      </c>
      <c r="I45" s="66">
        <f>I46+I47+I48+I49+I50+I51+I52+I53+I54</f>
        <v>158800</v>
      </c>
      <c r="J45" s="66">
        <f>J46+J47+J48+J49+J50+J51+J52+J53+J54</f>
        <v>107700.45</v>
      </c>
      <c r="K45" s="66">
        <f t="shared" si="3"/>
        <v>128.49763861222178</v>
      </c>
      <c r="L45" s="66">
        <f t="shared" si="4"/>
        <v>67.821442065491183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9370.39</v>
      </c>
      <c r="H46" s="67">
        <v>22000</v>
      </c>
      <c r="I46" s="67">
        <v>22000</v>
      </c>
      <c r="J46" s="67">
        <v>11087.58</v>
      </c>
      <c r="K46" s="67">
        <f t="shared" si="3"/>
        <v>118.3257046931878</v>
      </c>
      <c r="L46" s="67">
        <f t="shared" si="4"/>
        <v>50.398090909090911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4239.32</v>
      </c>
      <c r="H47" s="67">
        <v>7000</v>
      </c>
      <c r="I47" s="67">
        <v>7000</v>
      </c>
      <c r="J47" s="67">
        <v>1629.26</v>
      </c>
      <c r="K47" s="67">
        <f t="shared" si="3"/>
        <v>38.432107036034083</v>
      </c>
      <c r="L47" s="67">
        <f t="shared" si="4"/>
        <v>23.275142857142857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610</v>
      </c>
      <c r="H48" s="67">
        <v>500</v>
      </c>
      <c r="I48" s="67">
        <v>500</v>
      </c>
      <c r="J48" s="67">
        <v>399.5</v>
      </c>
      <c r="K48" s="67">
        <f t="shared" si="3"/>
        <v>65.491803278688522</v>
      </c>
      <c r="L48" s="67">
        <f t="shared" si="4"/>
        <v>79.900000000000006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2343.87</v>
      </c>
      <c r="H49" s="67">
        <v>7000</v>
      </c>
      <c r="I49" s="67">
        <v>7000</v>
      </c>
      <c r="J49" s="67">
        <v>2855.45</v>
      </c>
      <c r="K49" s="67">
        <f t="shared" si="3"/>
        <v>121.82629582698699</v>
      </c>
      <c r="L49" s="67">
        <f t="shared" si="4"/>
        <v>40.792142857142856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3916.84</v>
      </c>
      <c r="H50" s="67">
        <v>8000</v>
      </c>
      <c r="I50" s="67">
        <v>8000</v>
      </c>
      <c r="J50" s="67">
        <v>4013.84</v>
      </c>
      <c r="K50" s="67">
        <f t="shared" si="3"/>
        <v>102.47648614699604</v>
      </c>
      <c r="L50" s="67">
        <f t="shared" si="4"/>
        <v>50.173000000000002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60</v>
      </c>
      <c r="H51" s="67">
        <v>3000</v>
      </c>
      <c r="I51" s="67">
        <v>3000</v>
      </c>
      <c r="J51" s="67">
        <v>372.38</v>
      </c>
      <c r="K51" s="67">
        <f t="shared" si="3"/>
        <v>620.63333333333333</v>
      </c>
      <c r="L51" s="67">
        <f t="shared" si="4"/>
        <v>12.412666666666667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62867.66</v>
      </c>
      <c r="H52" s="67">
        <v>92000</v>
      </c>
      <c r="I52" s="67">
        <v>92000</v>
      </c>
      <c r="J52" s="67">
        <v>87108.71</v>
      </c>
      <c r="K52" s="67">
        <f t="shared" si="3"/>
        <v>138.55885522063329</v>
      </c>
      <c r="L52" s="67">
        <f t="shared" si="4"/>
        <v>94.683380434782606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172.54</v>
      </c>
      <c r="H53" s="67">
        <v>300</v>
      </c>
      <c r="I53" s="67">
        <v>300</v>
      </c>
      <c r="J53" s="67">
        <v>205.73</v>
      </c>
      <c r="K53" s="67">
        <f t="shared" si="3"/>
        <v>119.23611916077432</v>
      </c>
      <c r="L53" s="67">
        <f t="shared" si="4"/>
        <v>68.576666666666668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234.5</v>
      </c>
      <c r="H54" s="67">
        <v>19000</v>
      </c>
      <c r="I54" s="67">
        <v>19000</v>
      </c>
      <c r="J54" s="67">
        <v>28</v>
      </c>
      <c r="K54" s="67">
        <f t="shared" si="3"/>
        <v>11.940298507462687</v>
      </c>
      <c r="L54" s="67">
        <f t="shared" si="4"/>
        <v>0.14736842105263157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</f>
        <v>20.39</v>
      </c>
      <c r="H55" s="66">
        <f>H56</f>
        <v>150</v>
      </c>
      <c r="I55" s="66">
        <f>I56</f>
        <v>150</v>
      </c>
      <c r="J55" s="66">
        <f>J56</f>
        <v>10</v>
      </c>
      <c r="K55" s="66">
        <f t="shared" ref="K55:K86" si="5">(J55*100)/G55</f>
        <v>49.043648847474252</v>
      </c>
      <c r="L55" s="66">
        <f t="shared" ref="L55:L72" si="6">(J55*100)/I55</f>
        <v>6.666666666666667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20.39</v>
      </c>
      <c r="H56" s="67">
        <v>150</v>
      </c>
      <c r="I56" s="67">
        <v>150</v>
      </c>
      <c r="J56" s="67">
        <v>10</v>
      </c>
      <c r="K56" s="67">
        <f t="shared" si="5"/>
        <v>49.043648847474252</v>
      </c>
      <c r="L56" s="67">
        <f t="shared" si="6"/>
        <v>6.666666666666667</v>
      </c>
    </row>
    <row r="57" spans="2:12" x14ac:dyDescent="0.25">
      <c r="B57" s="66"/>
      <c r="C57" s="66"/>
      <c r="D57" s="66" t="s">
        <v>131</v>
      </c>
      <c r="E57" s="66"/>
      <c r="F57" s="66" t="s">
        <v>132</v>
      </c>
      <c r="G57" s="66">
        <f>G58+G59+G60</f>
        <v>1782.3799999999999</v>
      </c>
      <c r="H57" s="66">
        <f>H58+H59+H60</f>
        <v>6950</v>
      </c>
      <c r="I57" s="66">
        <f>I58+I59+I60</f>
        <v>6950</v>
      </c>
      <c r="J57" s="66">
        <f>J58+J59+J60</f>
        <v>536.54999999999995</v>
      </c>
      <c r="K57" s="66">
        <f t="shared" si="5"/>
        <v>30.103008337167161</v>
      </c>
      <c r="L57" s="66">
        <f t="shared" si="6"/>
        <v>7.720143884892086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408.53</v>
      </c>
      <c r="H58" s="67">
        <v>750</v>
      </c>
      <c r="I58" s="67">
        <v>750</v>
      </c>
      <c r="J58" s="67">
        <v>436.55</v>
      </c>
      <c r="K58" s="67">
        <f t="shared" si="5"/>
        <v>106.85873742442416</v>
      </c>
      <c r="L58" s="67">
        <f t="shared" si="6"/>
        <v>58.206666666666663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0</v>
      </c>
      <c r="H59" s="67">
        <v>200</v>
      </c>
      <c r="I59" s="67">
        <v>200</v>
      </c>
      <c r="J59" s="67">
        <v>0</v>
      </c>
      <c r="K59" s="67" t="e">
        <f t="shared" si="5"/>
        <v>#DIV/0!</v>
      </c>
      <c r="L59" s="67">
        <f t="shared" si="6"/>
        <v>0</v>
      </c>
    </row>
    <row r="60" spans="2:12" x14ac:dyDescent="0.25">
      <c r="B60" s="67"/>
      <c r="C60" s="67"/>
      <c r="D60" s="67"/>
      <c r="E60" s="67" t="s">
        <v>137</v>
      </c>
      <c r="F60" s="67" t="s">
        <v>132</v>
      </c>
      <c r="G60" s="67">
        <v>1373.85</v>
      </c>
      <c r="H60" s="67">
        <v>6000</v>
      </c>
      <c r="I60" s="67">
        <v>6000</v>
      </c>
      <c r="J60" s="67">
        <v>100</v>
      </c>
      <c r="K60" s="67">
        <f t="shared" si="5"/>
        <v>7.2788150089165491</v>
      </c>
      <c r="L60" s="67">
        <f t="shared" si="6"/>
        <v>1.6666666666666667</v>
      </c>
    </row>
    <row r="61" spans="2:12" x14ac:dyDescent="0.25">
      <c r="B61" s="66"/>
      <c r="C61" s="66" t="s">
        <v>138</v>
      </c>
      <c r="D61" s="66"/>
      <c r="E61" s="66"/>
      <c r="F61" s="66" t="s">
        <v>139</v>
      </c>
      <c r="G61" s="66">
        <f>G62+G64</f>
        <v>32769.85</v>
      </c>
      <c r="H61" s="66">
        <f>H62+H64</f>
        <v>1540</v>
      </c>
      <c r="I61" s="66">
        <f>I62+I64</f>
        <v>1540</v>
      </c>
      <c r="J61" s="66">
        <f>J62+J64</f>
        <v>1065.42</v>
      </c>
      <c r="K61" s="66">
        <f t="shared" si="5"/>
        <v>3.2512202527628293</v>
      </c>
      <c r="L61" s="66">
        <f t="shared" si="6"/>
        <v>69.183116883116881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458.36</v>
      </c>
      <c r="H62" s="66">
        <f>H63</f>
        <v>540</v>
      </c>
      <c r="I62" s="66">
        <f>I63</f>
        <v>540</v>
      </c>
      <c r="J62" s="66">
        <f>J63</f>
        <v>309.24</v>
      </c>
      <c r="K62" s="66">
        <f t="shared" si="5"/>
        <v>67.466620123920066</v>
      </c>
      <c r="L62" s="66">
        <f t="shared" si="6"/>
        <v>57.266666666666666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458.36</v>
      </c>
      <c r="H63" s="67">
        <v>540</v>
      </c>
      <c r="I63" s="67">
        <v>540</v>
      </c>
      <c r="J63" s="67">
        <v>309.24</v>
      </c>
      <c r="K63" s="67">
        <f t="shared" si="5"/>
        <v>67.466620123920066</v>
      </c>
      <c r="L63" s="67">
        <f t="shared" si="6"/>
        <v>57.266666666666666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G65+G66</f>
        <v>32311.489999999998</v>
      </c>
      <c r="H64" s="66">
        <f>H65+H66</f>
        <v>1000</v>
      </c>
      <c r="I64" s="66">
        <f>I65+I66</f>
        <v>1000</v>
      </c>
      <c r="J64" s="66">
        <f>J65+J66</f>
        <v>756.18</v>
      </c>
      <c r="K64" s="66">
        <f t="shared" si="5"/>
        <v>2.3402820482744686</v>
      </c>
      <c r="L64" s="66">
        <f t="shared" si="6"/>
        <v>75.617999999999995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724.19</v>
      </c>
      <c r="H65" s="67">
        <v>1000</v>
      </c>
      <c r="I65" s="67">
        <v>1000</v>
      </c>
      <c r="J65" s="67">
        <v>756.18</v>
      </c>
      <c r="K65" s="67">
        <f t="shared" si="5"/>
        <v>104.41734903823581</v>
      </c>
      <c r="L65" s="67">
        <f t="shared" si="6"/>
        <v>75.617999999999995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31587.3</v>
      </c>
      <c r="H66" s="67">
        <v>0</v>
      </c>
      <c r="I66" s="67">
        <v>0</v>
      </c>
      <c r="J66" s="67">
        <v>0</v>
      </c>
      <c r="K66" s="67">
        <f t="shared" si="5"/>
        <v>0</v>
      </c>
      <c r="L66" s="67" t="e">
        <f t="shared" si="6"/>
        <v>#DIV/0!</v>
      </c>
    </row>
    <row r="67" spans="2:12" x14ac:dyDescent="0.25">
      <c r="B67" s="66" t="s">
        <v>150</v>
      </c>
      <c r="C67" s="66"/>
      <c r="D67" s="66"/>
      <c r="E67" s="66"/>
      <c r="F67" s="66" t="s">
        <v>151</v>
      </c>
      <c r="G67" s="66">
        <f>G68</f>
        <v>5145.2800000000007</v>
      </c>
      <c r="H67" s="66">
        <f>H68</f>
        <v>24510</v>
      </c>
      <c r="I67" s="66">
        <f>I68</f>
        <v>24510</v>
      </c>
      <c r="J67" s="66">
        <f>J68</f>
        <v>2426.9</v>
      </c>
      <c r="K67" s="66">
        <f t="shared" si="5"/>
        <v>47.167501088376135</v>
      </c>
      <c r="L67" s="66">
        <f t="shared" si="6"/>
        <v>9.9016727866177074</v>
      </c>
    </row>
    <row r="68" spans="2:12" x14ac:dyDescent="0.25">
      <c r="B68" s="66"/>
      <c r="C68" s="66" t="s">
        <v>152</v>
      </c>
      <c r="D68" s="66"/>
      <c r="E68" s="66"/>
      <c r="F68" s="66" t="s">
        <v>153</v>
      </c>
      <c r="G68" s="66">
        <f>G69+G71</f>
        <v>5145.2800000000007</v>
      </c>
      <c r="H68" s="66">
        <f>H69+H71</f>
        <v>24510</v>
      </c>
      <c r="I68" s="66">
        <f>I69+I71</f>
        <v>24510</v>
      </c>
      <c r="J68" s="66">
        <f>J69+J71</f>
        <v>2426.9</v>
      </c>
      <c r="K68" s="66">
        <f t="shared" si="5"/>
        <v>47.167501088376135</v>
      </c>
      <c r="L68" s="66">
        <f t="shared" si="6"/>
        <v>9.9016727866177074</v>
      </c>
    </row>
    <row r="69" spans="2:12" x14ac:dyDescent="0.25">
      <c r="B69" s="66"/>
      <c r="C69" s="66"/>
      <c r="D69" s="66" t="s">
        <v>154</v>
      </c>
      <c r="E69" s="66"/>
      <c r="F69" s="66" t="s">
        <v>155</v>
      </c>
      <c r="G69" s="66">
        <f>G70</f>
        <v>3082.5</v>
      </c>
      <c r="H69" s="66">
        <f>H70</f>
        <v>20000</v>
      </c>
      <c r="I69" s="66">
        <f>I70</f>
        <v>20000</v>
      </c>
      <c r="J69" s="66">
        <f>J70</f>
        <v>215</v>
      </c>
      <c r="K69" s="66">
        <f t="shared" si="5"/>
        <v>6.9748580697485805</v>
      </c>
      <c r="L69" s="66">
        <f t="shared" si="6"/>
        <v>1.075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3082.5</v>
      </c>
      <c r="H70" s="67">
        <v>20000</v>
      </c>
      <c r="I70" s="67">
        <v>20000</v>
      </c>
      <c r="J70" s="67">
        <v>215</v>
      </c>
      <c r="K70" s="67">
        <f t="shared" si="5"/>
        <v>6.9748580697485805</v>
      </c>
      <c r="L70" s="67">
        <f t="shared" si="6"/>
        <v>1.075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>G72</f>
        <v>2062.7800000000002</v>
      </c>
      <c r="H71" s="66">
        <f>H72</f>
        <v>4510</v>
      </c>
      <c r="I71" s="66">
        <f>I72</f>
        <v>4510</v>
      </c>
      <c r="J71" s="66">
        <f>J72</f>
        <v>2211.9</v>
      </c>
      <c r="K71" s="66">
        <f t="shared" si="5"/>
        <v>107.22907920379294</v>
      </c>
      <c r="L71" s="66">
        <f t="shared" si="6"/>
        <v>49.044345898004437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2062.7800000000002</v>
      </c>
      <c r="H72" s="67">
        <v>4510</v>
      </c>
      <c r="I72" s="67">
        <v>4510</v>
      </c>
      <c r="J72" s="67">
        <v>2211.9</v>
      </c>
      <c r="K72" s="67">
        <f t="shared" si="5"/>
        <v>107.22907920379294</v>
      </c>
      <c r="L72" s="67">
        <f t="shared" si="6"/>
        <v>49.044345898004437</v>
      </c>
    </row>
    <row r="73" spans="2:12" x14ac:dyDescent="0.25">
      <c r="B73" s="66"/>
      <c r="C73" s="67"/>
      <c r="D73" s="68"/>
      <c r="E73" s="69"/>
      <c r="F73" s="9"/>
      <c r="G73" s="66"/>
      <c r="H73" s="66"/>
      <c r="I73" s="66"/>
      <c r="J73" s="66"/>
      <c r="K73" s="71"/>
      <c r="L73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1016249.55</v>
      </c>
      <c r="D6" s="72">
        <f>D7+D9</f>
        <v>2351230</v>
      </c>
      <c r="E6" s="72">
        <f>E7+E9</f>
        <v>2351230</v>
      </c>
      <c r="F6" s="72">
        <f>F7+F9</f>
        <v>1048817.33</v>
      </c>
      <c r="G6" s="73">
        <f t="shared" ref="G6:G15" si="0">(F6*100)/C6</f>
        <v>103.20470301807268</v>
      </c>
      <c r="H6" s="73">
        <f t="shared" ref="H6:H15" si="1">(F6*100)/E6</f>
        <v>44.607177094542003</v>
      </c>
    </row>
    <row r="7" spans="1:8" x14ac:dyDescent="0.25">
      <c r="A7"/>
      <c r="B7" s="9" t="s">
        <v>162</v>
      </c>
      <c r="C7" s="72">
        <f>C8</f>
        <v>1016249.55</v>
      </c>
      <c r="D7" s="72">
        <f>D8</f>
        <v>2350930</v>
      </c>
      <c r="E7" s="72">
        <f>E8</f>
        <v>2350930</v>
      </c>
      <c r="F7" s="72">
        <f>F8</f>
        <v>1048817.33</v>
      </c>
      <c r="G7" s="73">
        <f t="shared" si="0"/>
        <v>103.20470301807268</v>
      </c>
      <c r="H7" s="73">
        <f t="shared" si="1"/>
        <v>44.612869375098363</v>
      </c>
    </row>
    <row r="8" spans="1:8" x14ac:dyDescent="0.25">
      <c r="A8"/>
      <c r="B8" s="17" t="s">
        <v>163</v>
      </c>
      <c r="C8" s="74">
        <v>1016249.55</v>
      </c>
      <c r="D8" s="74">
        <v>2350930</v>
      </c>
      <c r="E8" s="74">
        <v>2350930</v>
      </c>
      <c r="F8" s="75">
        <v>1048817.33</v>
      </c>
      <c r="G8" s="71">
        <f t="shared" si="0"/>
        <v>103.20470301807268</v>
      </c>
      <c r="H8" s="71">
        <f t="shared" si="1"/>
        <v>44.612869375098363</v>
      </c>
    </row>
    <row r="9" spans="1:8" x14ac:dyDescent="0.25">
      <c r="A9"/>
      <c r="B9" s="9" t="s">
        <v>164</v>
      </c>
      <c r="C9" s="72">
        <f>C10</f>
        <v>0</v>
      </c>
      <c r="D9" s="72">
        <f>D10</f>
        <v>300</v>
      </c>
      <c r="E9" s="72">
        <f>E10</f>
        <v>300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165</v>
      </c>
      <c r="C10" s="74">
        <v>0</v>
      </c>
      <c r="D10" s="74">
        <v>300</v>
      </c>
      <c r="E10" s="74">
        <v>300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B11" s="9" t="s">
        <v>32</v>
      </c>
      <c r="C11" s="76">
        <f>C12+C14</f>
        <v>1016249.55</v>
      </c>
      <c r="D11" s="76">
        <f>D12+D14</f>
        <v>2351230</v>
      </c>
      <c r="E11" s="76">
        <f>E12+E14</f>
        <v>2351230</v>
      </c>
      <c r="F11" s="76">
        <f>F12+F14</f>
        <v>1048817.33</v>
      </c>
      <c r="G11" s="73">
        <f t="shared" si="0"/>
        <v>103.20470301807268</v>
      </c>
      <c r="H11" s="73">
        <f t="shared" si="1"/>
        <v>44.607177094542003</v>
      </c>
    </row>
    <row r="12" spans="1:8" x14ac:dyDescent="0.25">
      <c r="A12"/>
      <c r="B12" s="9" t="s">
        <v>162</v>
      </c>
      <c r="C12" s="76">
        <f>C13</f>
        <v>1016249.55</v>
      </c>
      <c r="D12" s="76">
        <f>D13</f>
        <v>2350930</v>
      </c>
      <c r="E12" s="76">
        <f>E13</f>
        <v>2350930</v>
      </c>
      <c r="F12" s="76">
        <f>F13</f>
        <v>1048817.33</v>
      </c>
      <c r="G12" s="73">
        <f t="shared" si="0"/>
        <v>103.20470301807268</v>
      </c>
      <c r="H12" s="73">
        <f t="shared" si="1"/>
        <v>44.612869375098363</v>
      </c>
    </row>
    <row r="13" spans="1:8" x14ac:dyDescent="0.25">
      <c r="A13"/>
      <c r="B13" s="17" t="s">
        <v>163</v>
      </c>
      <c r="C13" s="74">
        <v>1016249.55</v>
      </c>
      <c r="D13" s="74">
        <v>2350930</v>
      </c>
      <c r="E13" s="77">
        <v>2350930</v>
      </c>
      <c r="F13" s="75">
        <v>1048817.33</v>
      </c>
      <c r="G13" s="71">
        <f t="shared" si="0"/>
        <v>103.20470301807268</v>
      </c>
      <c r="H13" s="71">
        <f t="shared" si="1"/>
        <v>44.612869375098363</v>
      </c>
    </row>
    <row r="14" spans="1:8" x14ac:dyDescent="0.25">
      <c r="A14"/>
      <c r="B14" s="9" t="s">
        <v>164</v>
      </c>
      <c r="C14" s="76">
        <f>C15</f>
        <v>0</v>
      </c>
      <c r="D14" s="76">
        <f>D15</f>
        <v>300</v>
      </c>
      <c r="E14" s="76">
        <f>E15</f>
        <v>300</v>
      </c>
      <c r="F14" s="76">
        <f>F15</f>
        <v>0</v>
      </c>
      <c r="G14" s="73" t="e">
        <f t="shared" si="0"/>
        <v>#DIV/0!</v>
      </c>
      <c r="H14" s="73">
        <f t="shared" si="1"/>
        <v>0</v>
      </c>
    </row>
    <row r="15" spans="1:8" x14ac:dyDescent="0.25">
      <c r="A15"/>
      <c r="B15" s="17" t="s">
        <v>165</v>
      </c>
      <c r="C15" s="74">
        <v>0</v>
      </c>
      <c r="D15" s="74">
        <v>300</v>
      </c>
      <c r="E15" s="77">
        <v>300</v>
      </c>
      <c r="F15" s="75">
        <v>0</v>
      </c>
      <c r="G15" s="71" t="e">
        <f t="shared" si="0"/>
        <v>#DIV/0!</v>
      </c>
      <c r="H15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1016249.55</v>
      </c>
      <c r="D6" s="76">
        <f t="shared" si="0"/>
        <v>2351230</v>
      </c>
      <c r="E6" s="76">
        <f t="shared" si="0"/>
        <v>2351230</v>
      </c>
      <c r="F6" s="76">
        <f t="shared" si="0"/>
        <v>1048817.33</v>
      </c>
      <c r="G6" s="71">
        <f>(F6*100)/C6</f>
        <v>103.20470301807268</v>
      </c>
      <c r="H6" s="71">
        <f>(F6*100)/E6</f>
        <v>44.607177094542003</v>
      </c>
    </row>
    <row r="7" spans="2:8" x14ac:dyDescent="0.25">
      <c r="B7" s="9" t="s">
        <v>166</v>
      </c>
      <c r="C7" s="76">
        <f t="shared" si="0"/>
        <v>1016249.55</v>
      </c>
      <c r="D7" s="76">
        <f t="shared" si="0"/>
        <v>2351230</v>
      </c>
      <c r="E7" s="76">
        <f t="shared" si="0"/>
        <v>2351230</v>
      </c>
      <c r="F7" s="76">
        <f t="shared" si="0"/>
        <v>1048817.33</v>
      </c>
      <c r="G7" s="71">
        <f>(F7*100)/C7</f>
        <v>103.20470301807268</v>
      </c>
      <c r="H7" s="71">
        <f>(F7*100)/E7</f>
        <v>44.607177094542003</v>
      </c>
    </row>
    <row r="8" spans="2:8" x14ac:dyDescent="0.25">
      <c r="B8" s="12" t="s">
        <v>167</v>
      </c>
      <c r="C8" s="74">
        <v>1016249.55</v>
      </c>
      <c r="D8" s="74">
        <v>2351230</v>
      </c>
      <c r="E8" s="74">
        <v>2351230</v>
      </c>
      <c r="F8" s="75">
        <v>1048817.33</v>
      </c>
      <c r="G8" s="71">
        <f>(F8*100)/C8</f>
        <v>103.20470301807268</v>
      </c>
      <c r="H8" s="71">
        <f>(F8*100)/E8</f>
        <v>44.607177094542003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5"/>
  <sheetViews>
    <sheetView tabSelected="1" zoomScaleNormal="100" workbookViewId="0">
      <selection sqref="A1:F7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168</v>
      </c>
      <c r="C1" s="40"/>
    </row>
    <row r="2" spans="1:6" ht="15" customHeight="1" x14ac:dyDescent="0.2">
      <c r="A2" s="42" t="s">
        <v>34</v>
      </c>
      <c r="B2" s="43" t="s">
        <v>169</v>
      </c>
      <c r="C2" s="40"/>
    </row>
    <row r="3" spans="1:6" s="40" customFormat="1" ht="43.5" customHeight="1" x14ac:dyDescent="0.2">
      <c r="A3" s="44" t="s">
        <v>35</v>
      </c>
      <c r="B3" s="38" t="s">
        <v>170</v>
      </c>
    </row>
    <row r="4" spans="1:6" s="40" customFormat="1" x14ac:dyDescent="0.2">
      <c r="A4" s="44" t="s">
        <v>36</v>
      </c>
      <c r="B4" s="45" t="s">
        <v>171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172</v>
      </c>
      <c r="B7" s="47"/>
      <c r="C7" s="78">
        <f>C11+C56</f>
        <v>2350930</v>
      </c>
      <c r="D7" s="78">
        <f>D11+D56</f>
        <v>2350930</v>
      </c>
      <c r="E7" s="78">
        <f>E11+E56</f>
        <v>1048817.33</v>
      </c>
      <c r="F7" s="78">
        <f>(E7*100)/D7</f>
        <v>44.612869375098363</v>
      </c>
    </row>
    <row r="8" spans="1:6" x14ac:dyDescent="0.2">
      <c r="A8" s="48" t="s">
        <v>68</v>
      </c>
      <c r="B8" s="47"/>
      <c r="C8" s="78">
        <f>C71</f>
        <v>300</v>
      </c>
      <c r="D8" s="78">
        <f>D71</f>
        <v>300</v>
      </c>
      <c r="E8" s="78">
        <f>E71</f>
        <v>0</v>
      </c>
      <c r="F8" s="78">
        <f>(E8*100)/D8</f>
        <v>0</v>
      </c>
    </row>
    <row r="9" spans="1:6" s="58" customFormat="1" x14ac:dyDescent="0.2"/>
    <row r="10" spans="1:6" ht="38.25" x14ac:dyDescent="0.2">
      <c r="A10" s="48" t="s">
        <v>173</v>
      </c>
      <c r="B10" s="48" t="s">
        <v>174</v>
      </c>
      <c r="C10" s="48" t="s">
        <v>43</v>
      </c>
      <c r="D10" s="48" t="s">
        <v>175</v>
      </c>
      <c r="E10" s="48" t="s">
        <v>176</v>
      </c>
      <c r="F10" s="48" t="s">
        <v>177</v>
      </c>
    </row>
    <row r="11" spans="1:6" x14ac:dyDescent="0.2">
      <c r="A11" s="50" t="s">
        <v>66</v>
      </c>
      <c r="B11" s="51" t="s">
        <v>67</v>
      </c>
      <c r="C11" s="81">
        <f>C12+C21+C50</f>
        <v>2326420</v>
      </c>
      <c r="D11" s="81">
        <f>D12+D21+D50</f>
        <v>2326420</v>
      </c>
      <c r="E11" s="81">
        <f>E12+E21+E50</f>
        <v>1046390.43</v>
      </c>
      <c r="F11" s="82">
        <f>(E11*100)/D11</f>
        <v>44.978569217940013</v>
      </c>
    </row>
    <row r="12" spans="1:6" x14ac:dyDescent="0.2">
      <c r="A12" s="52" t="s">
        <v>68</v>
      </c>
      <c r="B12" s="53" t="s">
        <v>69</v>
      </c>
      <c r="C12" s="83">
        <f>C13+C16+C18</f>
        <v>2068380</v>
      </c>
      <c r="D12" s="83">
        <f>D13+D16+D18</f>
        <v>2068380</v>
      </c>
      <c r="E12" s="83">
        <f>E13+E16+E18</f>
        <v>894691.17</v>
      </c>
      <c r="F12" s="82">
        <f>(E12*100)/D12</f>
        <v>43.255647898355235</v>
      </c>
    </row>
    <row r="13" spans="1:6" x14ac:dyDescent="0.2">
      <c r="A13" s="54" t="s">
        <v>70</v>
      </c>
      <c r="B13" s="55" t="s">
        <v>71</v>
      </c>
      <c r="C13" s="84">
        <f>C14+C15</f>
        <v>1732450</v>
      </c>
      <c r="D13" s="84">
        <f>D14+D15</f>
        <v>1732450</v>
      </c>
      <c r="E13" s="84">
        <f>E14+E15</f>
        <v>748671.81</v>
      </c>
      <c r="F13" s="84">
        <f>(E13*100)/D13</f>
        <v>43.214627261970044</v>
      </c>
    </row>
    <row r="14" spans="1:6" x14ac:dyDescent="0.2">
      <c r="A14" s="56" t="s">
        <v>72</v>
      </c>
      <c r="B14" s="57" t="s">
        <v>73</v>
      </c>
      <c r="C14" s="85">
        <v>1720450</v>
      </c>
      <c r="D14" s="85">
        <v>1720450</v>
      </c>
      <c r="E14" s="85">
        <v>743328.89</v>
      </c>
      <c r="F14" s="85"/>
    </row>
    <row r="15" spans="1:6" x14ac:dyDescent="0.2">
      <c r="A15" s="56" t="s">
        <v>74</v>
      </c>
      <c r="B15" s="57" t="s">
        <v>75</v>
      </c>
      <c r="C15" s="85">
        <v>12000</v>
      </c>
      <c r="D15" s="85">
        <v>12000</v>
      </c>
      <c r="E15" s="85">
        <v>5342.92</v>
      </c>
      <c r="F15" s="85"/>
    </row>
    <row r="16" spans="1:6" x14ac:dyDescent="0.2">
      <c r="A16" s="54" t="s">
        <v>76</v>
      </c>
      <c r="B16" s="55" t="s">
        <v>77</v>
      </c>
      <c r="C16" s="84">
        <f>C17</f>
        <v>50000</v>
      </c>
      <c r="D16" s="84">
        <f>D17</f>
        <v>50000</v>
      </c>
      <c r="E16" s="84">
        <f>E17</f>
        <v>22488.53</v>
      </c>
      <c r="F16" s="84">
        <f>(E16*100)/D16</f>
        <v>44.977060000000002</v>
      </c>
    </row>
    <row r="17" spans="1:6" x14ac:dyDescent="0.2">
      <c r="A17" s="56" t="s">
        <v>78</v>
      </c>
      <c r="B17" s="57" t="s">
        <v>77</v>
      </c>
      <c r="C17" s="85">
        <v>50000</v>
      </c>
      <c r="D17" s="85">
        <v>50000</v>
      </c>
      <c r="E17" s="85">
        <v>22488.53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285930</v>
      </c>
      <c r="D18" s="84">
        <f>D19+D20</f>
        <v>285930</v>
      </c>
      <c r="E18" s="84">
        <f>E19+E20</f>
        <v>123530.83</v>
      </c>
      <c r="F18" s="84">
        <f>(E18*100)/D18</f>
        <v>43.203172105060681</v>
      </c>
    </row>
    <row r="19" spans="1:6" x14ac:dyDescent="0.2">
      <c r="A19" s="56" t="s">
        <v>81</v>
      </c>
      <c r="B19" s="57" t="s">
        <v>82</v>
      </c>
      <c r="C19" s="85">
        <v>0</v>
      </c>
      <c r="D19" s="85">
        <v>0</v>
      </c>
      <c r="E19" s="85">
        <v>0</v>
      </c>
      <c r="F19" s="85"/>
    </row>
    <row r="20" spans="1:6" x14ac:dyDescent="0.2">
      <c r="A20" s="56" t="s">
        <v>83</v>
      </c>
      <c r="B20" s="57" t="s">
        <v>84</v>
      </c>
      <c r="C20" s="85">
        <v>285930</v>
      </c>
      <c r="D20" s="85">
        <v>285930</v>
      </c>
      <c r="E20" s="85">
        <v>123530.83</v>
      </c>
      <c r="F20" s="85"/>
    </row>
    <row r="21" spans="1:6" x14ac:dyDescent="0.2">
      <c r="A21" s="52" t="s">
        <v>85</v>
      </c>
      <c r="B21" s="53" t="s">
        <v>86</v>
      </c>
      <c r="C21" s="83">
        <f>C22+C26+C32+C42+C44</f>
        <v>256500</v>
      </c>
      <c r="D21" s="83">
        <f>D22+D26+D32+D42+D44</f>
        <v>256500</v>
      </c>
      <c r="E21" s="83">
        <f>E22+E26+E32+E42+E44</f>
        <v>150633.83999999997</v>
      </c>
      <c r="F21" s="82">
        <f>(E21*100)/D21</f>
        <v>58.726643274853799</v>
      </c>
    </row>
    <row r="22" spans="1:6" x14ac:dyDescent="0.2">
      <c r="A22" s="54" t="s">
        <v>87</v>
      </c>
      <c r="B22" s="55" t="s">
        <v>88</v>
      </c>
      <c r="C22" s="84">
        <f>C23+C24+C25</f>
        <v>47500</v>
      </c>
      <c r="D22" s="84">
        <f>D23+D24+D25</f>
        <v>47500</v>
      </c>
      <c r="E22" s="84">
        <f>E23+E24+E25</f>
        <v>23360.41</v>
      </c>
      <c r="F22" s="84">
        <f>(E22*100)/D22</f>
        <v>49.179810526315791</v>
      </c>
    </row>
    <row r="23" spans="1:6" x14ac:dyDescent="0.2">
      <c r="A23" s="56" t="s">
        <v>89</v>
      </c>
      <c r="B23" s="57" t="s">
        <v>90</v>
      </c>
      <c r="C23" s="85">
        <v>7000</v>
      </c>
      <c r="D23" s="85">
        <v>7000</v>
      </c>
      <c r="E23" s="85">
        <v>3917.94</v>
      </c>
      <c r="F23" s="85"/>
    </row>
    <row r="24" spans="1:6" ht="25.5" x14ac:dyDescent="0.2">
      <c r="A24" s="56" t="s">
        <v>91</v>
      </c>
      <c r="B24" s="57" t="s">
        <v>92</v>
      </c>
      <c r="C24" s="85">
        <v>40000</v>
      </c>
      <c r="D24" s="85">
        <v>40000</v>
      </c>
      <c r="E24" s="85">
        <v>19162.47</v>
      </c>
      <c r="F24" s="85"/>
    </row>
    <row r="25" spans="1:6" x14ac:dyDescent="0.2">
      <c r="A25" s="56" t="s">
        <v>93</v>
      </c>
      <c r="B25" s="57" t="s">
        <v>94</v>
      </c>
      <c r="C25" s="85">
        <v>500</v>
      </c>
      <c r="D25" s="85">
        <v>500</v>
      </c>
      <c r="E25" s="85">
        <v>280</v>
      </c>
      <c r="F25" s="85"/>
    </row>
    <row r="26" spans="1:6" x14ac:dyDescent="0.2">
      <c r="A26" s="54" t="s">
        <v>95</v>
      </c>
      <c r="B26" s="55" t="s">
        <v>96</v>
      </c>
      <c r="C26" s="84">
        <f>C27+C28+C29+C30+C31</f>
        <v>43100</v>
      </c>
      <c r="D26" s="84">
        <f>D27+D28+D29+D30+D31</f>
        <v>43100</v>
      </c>
      <c r="E26" s="84">
        <f>E27+E28+E29+E30+E31</f>
        <v>19026.429999999997</v>
      </c>
      <c r="F26" s="84">
        <f>(E26*100)/D26</f>
        <v>44.144849187935037</v>
      </c>
    </row>
    <row r="27" spans="1:6" x14ac:dyDescent="0.2">
      <c r="A27" s="56" t="s">
        <v>97</v>
      </c>
      <c r="B27" s="57" t="s">
        <v>98</v>
      </c>
      <c r="C27" s="85">
        <v>17000</v>
      </c>
      <c r="D27" s="85">
        <v>17000</v>
      </c>
      <c r="E27" s="85">
        <v>7299.99</v>
      </c>
      <c r="F27" s="85"/>
    </row>
    <row r="28" spans="1:6" x14ac:dyDescent="0.2">
      <c r="A28" s="56" t="s">
        <v>99</v>
      </c>
      <c r="B28" s="57" t="s">
        <v>100</v>
      </c>
      <c r="C28" s="85">
        <v>25000</v>
      </c>
      <c r="D28" s="85">
        <v>25000</v>
      </c>
      <c r="E28" s="85">
        <v>11090.15</v>
      </c>
      <c r="F28" s="85"/>
    </row>
    <row r="29" spans="1:6" x14ac:dyDescent="0.2">
      <c r="A29" s="56" t="s">
        <v>101</v>
      </c>
      <c r="B29" s="57" t="s">
        <v>102</v>
      </c>
      <c r="C29" s="85">
        <v>500</v>
      </c>
      <c r="D29" s="85">
        <v>500</v>
      </c>
      <c r="E29" s="85">
        <v>231.85</v>
      </c>
      <c r="F29" s="85"/>
    </row>
    <row r="30" spans="1:6" x14ac:dyDescent="0.2">
      <c r="A30" s="56" t="s">
        <v>103</v>
      </c>
      <c r="B30" s="57" t="s">
        <v>104</v>
      </c>
      <c r="C30" s="85">
        <v>500</v>
      </c>
      <c r="D30" s="85">
        <v>500</v>
      </c>
      <c r="E30" s="85">
        <v>304.5</v>
      </c>
      <c r="F30" s="85"/>
    </row>
    <row r="31" spans="1:6" x14ac:dyDescent="0.2">
      <c r="A31" s="56" t="s">
        <v>105</v>
      </c>
      <c r="B31" s="57" t="s">
        <v>106</v>
      </c>
      <c r="C31" s="85">
        <v>100</v>
      </c>
      <c r="D31" s="85">
        <v>100</v>
      </c>
      <c r="E31" s="85">
        <v>99.94</v>
      </c>
      <c r="F31" s="85"/>
    </row>
    <row r="32" spans="1:6" x14ac:dyDescent="0.2">
      <c r="A32" s="54" t="s">
        <v>107</v>
      </c>
      <c r="B32" s="55" t="s">
        <v>108</v>
      </c>
      <c r="C32" s="84">
        <f>C33+C34+C35+C36+C37+C38+C39+C40+C41</f>
        <v>158800</v>
      </c>
      <c r="D32" s="84">
        <f>D33+D34+D35+D36+D37+D38+D39+D40+D41</f>
        <v>158800</v>
      </c>
      <c r="E32" s="84">
        <f>E33+E34+E35+E36+E37+E38+E39+E40+E41</f>
        <v>107700.45</v>
      </c>
      <c r="F32" s="84">
        <f>(E32*100)/D32</f>
        <v>67.821442065491183</v>
      </c>
    </row>
    <row r="33" spans="1:6" x14ac:dyDescent="0.2">
      <c r="A33" s="56" t="s">
        <v>109</v>
      </c>
      <c r="B33" s="57" t="s">
        <v>110</v>
      </c>
      <c r="C33" s="85">
        <v>22000</v>
      </c>
      <c r="D33" s="85">
        <v>22000</v>
      </c>
      <c r="E33" s="85">
        <v>11087.58</v>
      </c>
      <c r="F33" s="85"/>
    </row>
    <row r="34" spans="1:6" x14ac:dyDescent="0.2">
      <c r="A34" s="56" t="s">
        <v>111</v>
      </c>
      <c r="B34" s="57" t="s">
        <v>112</v>
      </c>
      <c r="C34" s="85">
        <v>7000</v>
      </c>
      <c r="D34" s="85">
        <v>7000</v>
      </c>
      <c r="E34" s="85">
        <v>1629.26</v>
      </c>
      <c r="F34" s="85"/>
    </row>
    <row r="35" spans="1:6" x14ac:dyDescent="0.2">
      <c r="A35" s="56" t="s">
        <v>113</v>
      </c>
      <c r="B35" s="57" t="s">
        <v>114</v>
      </c>
      <c r="C35" s="85">
        <v>500</v>
      </c>
      <c r="D35" s="85">
        <v>500</v>
      </c>
      <c r="E35" s="85">
        <v>399.5</v>
      </c>
      <c r="F35" s="85"/>
    </row>
    <row r="36" spans="1:6" x14ac:dyDescent="0.2">
      <c r="A36" s="56" t="s">
        <v>115</v>
      </c>
      <c r="B36" s="57" t="s">
        <v>116</v>
      </c>
      <c r="C36" s="85">
        <v>7000</v>
      </c>
      <c r="D36" s="85">
        <v>7000</v>
      </c>
      <c r="E36" s="85">
        <v>2855.45</v>
      </c>
      <c r="F36" s="85"/>
    </row>
    <row r="37" spans="1:6" x14ac:dyDescent="0.2">
      <c r="A37" s="56" t="s">
        <v>117</v>
      </c>
      <c r="B37" s="57" t="s">
        <v>118</v>
      </c>
      <c r="C37" s="85">
        <v>8000</v>
      </c>
      <c r="D37" s="85">
        <v>8000</v>
      </c>
      <c r="E37" s="85">
        <v>4013.84</v>
      </c>
      <c r="F37" s="85"/>
    </row>
    <row r="38" spans="1:6" x14ac:dyDescent="0.2">
      <c r="A38" s="56" t="s">
        <v>119</v>
      </c>
      <c r="B38" s="57" t="s">
        <v>120</v>
      </c>
      <c r="C38" s="85">
        <v>3000</v>
      </c>
      <c r="D38" s="85">
        <v>3000</v>
      </c>
      <c r="E38" s="85">
        <v>372.38</v>
      </c>
      <c r="F38" s="85"/>
    </row>
    <row r="39" spans="1:6" x14ac:dyDescent="0.2">
      <c r="A39" s="56" t="s">
        <v>121</v>
      </c>
      <c r="B39" s="57" t="s">
        <v>122</v>
      </c>
      <c r="C39" s="85">
        <v>92000</v>
      </c>
      <c r="D39" s="85">
        <v>92000</v>
      </c>
      <c r="E39" s="85">
        <v>87108.71</v>
      </c>
      <c r="F39" s="85"/>
    </row>
    <row r="40" spans="1:6" x14ac:dyDescent="0.2">
      <c r="A40" s="56" t="s">
        <v>123</v>
      </c>
      <c r="B40" s="57" t="s">
        <v>124</v>
      </c>
      <c r="C40" s="85">
        <v>300</v>
      </c>
      <c r="D40" s="85">
        <v>300</v>
      </c>
      <c r="E40" s="85">
        <v>205.73</v>
      </c>
      <c r="F40" s="85"/>
    </row>
    <row r="41" spans="1:6" x14ac:dyDescent="0.2">
      <c r="A41" s="56" t="s">
        <v>125</v>
      </c>
      <c r="B41" s="57" t="s">
        <v>126</v>
      </c>
      <c r="C41" s="85">
        <v>19000</v>
      </c>
      <c r="D41" s="85">
        <v>19000</v>
      </c>
      <c r="E41" s="85">
        <v>28</v>
      </c>
      <c r="F41" s="85"/>
    </row>
    <row r="42" spans="1:6" x14ac:dyDescent="0.2">
      <c r="A42" s="54" t="s">
        <v>127</v>
      </c>
      <c r="B42" s="55" t="s">
        <v>128</v>
      </c>
      <c r="C42" s="84">
        <f>C43</f>
        <v>150</v>
      </c>
      <c r="D42" s="84">
        <f>D43</f>
        <v>150</v>
      </c>
      <c r="E42" s="84">
        <f>E43</f>
        <v>10</v>
      </c>
      <c r="F42" s="84">
        <f>(E42*100)/D42</f>
        <v>6.666666666666667</v>
      </c>
    </row>
    <row r="43" spans="1:6" ht="25.5" x14ac:dyDescent="0.2">
      <c r="A43" s="56" t="s">
        <v>129</v>
      </c>
      <c r="B43" s="57" t="s">
        <v>130</v>
      </c>
      <c r="C43" s="85">
        <v>150</v>
      </c>
      <c r="D43" s="85">
        <v>150</v>
      </c>
      <c r="E43" s="85">
        <v>10</v>
      </c>
      <c r="F43" s="85"/>
    </row>
    <row r="44" spans="1:6" x14ac:dyDescent="0.2">
      <c r="A44" s="54" t="s">
        <v>131</v>
      </c>
      <c r="B44" s="55" t="s">
        <v>132</v>
      </c>
      <c r="C44" s="84">
        <f>C45+C46+C47+C48+C49</f>
        <v>6950</v>
      </c>
      <c r="D44" s="84">
        <f>D45+D46+D47+D48+D49</f>
        <v>6950</v>
      </c>
      <c r="E44" s="84">
        <f>E45+E46+E47+E48+E49</f>
        <v>536.54999999999995</v>
      </c>
      <c r="F44" s="84">
        <f>(E44*100)/D44</f>
        <v>7.720143884892086</v>
      </c>
    </row>
    <row r="45" spans="1:6" x14ac:dyDescent="0.2">
      <c r="A45" s="56" t="s">
        <v>133</v>
      </c>
      <c r="B45" s="57" t="s">
        <v>134</v>
      </c>
      <c r="C45" s="85">
        <v>750</v>
      </c>
      <c r="D45" s="85">
        <v>750</v>
      </c>
      <c r="E45" s="85">
        <v>436.55</v>
      </c>
      <c r="F45" s="85"/>
    </row>
    <row r="46" spans="1:6" x14ac:dyDescent="0.2">
      <c r="A46" s="56" t="s">
        <v>135</v>
      </c>
      <c r="B46" s="57" t="s">
        <v>136</v>
      </c>
      <c r="C46" s="85">
        <v>200</v>
      </c>
      <c r="D46" s="85">
        <v>200</v>
      </c>
      <c r="E46" s="85">
        <v>0</v>
      </c>
      <c r="F46" s="85"/>
    </row>
    <row r="47" spans="1:6" x14ac:dyDescent="0.2">
      <c r="A47" s="56" t="s">
        <v>179</v>
      </c>
      <c r="B47" s="57" t="s">
        <v>180</v>
      </c>
      <c r="C47" s="85">
        <v>0</v>
      </c>
      <c r="D47" s="85">
        <v>0</v>
      </c>
      <c r="E47" s="85">
        <v>0</v>
      </c>
      <c r="F47" s="85"/>
    </row>
    <row r="48" spans="1:6" x14ac:dyDescent="0.2">
      <c r="A48" s="56" t="s">
        <v>181</v>
      </c>
      <c r="B48" s="57" t="s">
        <v>182</v>
      </c>
      <c r="C48" s="85">
        <v>0</v>
      </c>
      <c r="D48" s="85">
        <v>0</v>
      </c>
      <c r="E48" s="85">
        <v>0</v>
      </c>
      <c r="F48" s="85"/>
    </row>
    <row r="49" spans="1:6" x14ac:dyDescent="0.2">
      <c r="A49" s="56" t="s">
        <v>137</v>
      </c>
      <c r="B49" s="57" t="s">
        <v>132</v>
      </c>
      <c r="C49" s="85">
        <v>6000</v>
      </c>
      <c r="D49" s="85">
        <v>6000</v>
      </c>
      <c r="E49" s="85">
        <v>100</v>
      </c>
      <c r="F49" s="85"/>
    </row>
    <row r="50" spans="1:6" x14ac:dyDescent="0.2">
      <c r="A50" s="52" t="s">
        <v>138</v>
      </c>
      <c r="B50" s="53" t="s">
        <v>139</v>
      </c>
      <c r="C50" s="83">
        <f>C51+C53</f>
        <v>1540</v>
      </c>
      <c r="D50" s="83">
        <f>D51+D53</f>
        <v>1540</v>
      </c>
      <c r="E50" s="83">
        <f>E51+E53</f>
        <v>1065.42</v>
      </c>
      <c r="F50" s="82">
        <f>(E50*100)/D50</f>
        <v>69.183116883116881</v>
      </c>
    </row>
    <row r="51" spans="1:6" x14ac:dyDescent="0.2">
      <c r="A51" s="54" t="s">
        <v>140</v>
      </c>
      <c r="B51" s="55" t="s">
        <v>141</v>
      </c>
      <c r="C51" s="84">
        <f>C52</f>
        <v>540</v>
      </c>
      <c r="D51" s="84">
        <f>D52</f>
        <v>540</v>
      </c>
      <c r="E51" s="84">
        <f>E52</f>
        <v>309.24</v>
      </c>
      <c r="F51" s="84">
        <f>(E51*100)/D51</f>
        <v>57.266666666666666</v>
      </c>
    </row>
    <row r="52" spans="1:6" ht="25.5" x14ac:dyDescent="0.2">
      <c r="A52" s="56" t="s">
        <v>142</v>
      </c>
      <c r="B52" s="57" t="s">
        <v>143</v>
      </c>
      <c r="C52" s="85">
        <v>540</v>
      </c>
      <c r="D52" s="85">
        <v>540</v>
      </c>
      <c r="E52" s="85">
        <v>309.24</v>
      </c>
      <c r="F52" s="85"/>
    </row>
    <row r="53" spans="1:6" x14ac:dyDescent="0.2">
      <c r="A53" s="54" t="s">
        <v>144</v>
      </c>
      <c r="B53" s="55" t="s">
        <v>145</v>
      </c>
      <c r="C53" s="84">
        <f>C54+C55</f>
        <v>1000</v>
      </c>
      <c r="D53" s="84">
        <f>D54+D55</f>
        <v>1000</v>
      </c>
      <c r="E53" s="84">
        <f>E54+E55</f>
        <v>756.18</v>
      </c>
      <c r="F53" s="84">
        <f>(E53*100)/D53</f>
        <v>75.617999999999995</v>
      </c>
    </row>
    <row r="54" spans="1:6" x14ac:dyDescent="0.2">
      <c r="A54" s="56" t="s">
        <v>146</v>
      </c>
      <c r="B54" s="57" t="s">
        <v>147</v>
      </c>
      <c r="C54" s="85">
        <v>1000</v>
      </c>
      <c r="D54" s="85">
        <v>1000</v>
      </c>
      <c r="E54" s="85">
        <v>756.18</v>
      </c>
      <c r="F54" s="85"/>
    </row>
    <row r="55" spans="1:6" x14ac:dyDescent="0.2">
      <c r="A55" s="56" t="s">
        <v>148</v>
      </c>
      <c r="B55" s="57" t="s">
        <v>149</v>
      </c>
      <c r="C55" s="85">
        <v>0</v>
      </c>
      <c r="D55" s="85">
        <v>0</v>
      </c>
      <c r="E55" s="85">
        <v>0</v>
      </c>
      <c r="F55" s="85"/>
    </row>
    <row r="56" spans="1:6" x14ac:dyDescent="0.2">
      <c r="A56" s="50" t="s">
        <v>150</v>
      </c>
      <c r="B56" s="51" t="s">
        <v>151</v>
      </c>
      <c r="C56" s="81">
        <f>C57+C62</f>
        <v>24510</v>
      </c>
      <c r="D56" s="81">
        <f>D57+D62</f>
        <v>24510</v>
      </c>
      <c r="E56" s="81">
        <f>E57+E62</f>
        <v>2426.9</v>
      </c>
      <c r="F56" s="82">
        <f>(E56*100)/D56</f>
        <v>9.9016727866177074</v>
      </c>
    </row>
    <row r="57" spans="1:6" x14ac:dyDescent="0.2">
      <c r="A57" s="52" t="s">
        <v>152</v>
      </c>
      <c r="B57" s="53" t="s">
        <v>153</v>
      </c>
      <c r="C57" s="83">
        <f>C58+C60</f>
        <v>24510</v>
      </c>
      <c r="D57" s="83">
        <f>D58+D60</f>
        <v>24510</v>
      </c>
      <c r="E57" s="83">
        <f>E58+E60</f>
        <v>2426.9</v>
      </c>
      <c r="F57" s="82">
        <f>(E57*100)/D57</f>
        <v>9.9016727866177074</v>
      </c>
    </row>
    <row r="58" spans="1:6" x14ac:dyDescent="0.2">
      <c r="A58" s="54" t="s">
        <v>154</v>
      </c>
      <c r="B58" s="55" t="s">
        <v>155</v>
      </c>
      <c r="C58" s="84">
        <f>C59</f>
        <v>20000</v>
      </c>
      <c r="D58" s="84">
        <f>D59</f>
        <v>20000</v>
      </c>
      <c r="E58" s="84">
        <f>E59</f>
        <v>215</v>
      </c>
      <c r="F58" s="84">
        <f>(E58*100)/D58</f>
        <v>1.075</v>
      </c>
    </row>
    <row r="59" spans="1:6" x14ac:dyDescent="0.2">
      <c r="A59" s="56" t="s">
        <v>156</v>
      </c>
      <c r="B59" s="57" t="s">
        <v>157</v>
      </c>
      <c r="C59" s="85">
        <v>20000</v>
      </c>
      <c r="D59" s="85">
        <v>20000</v>
      </c>
      <c r="E59" s="85">
        <v>215</v>
      </c>
      <c r="F59" s="85"/>
    </row>
    <row r="60" spans="1:6" x14ac:dyDescent="0.2">
      <c r="A60" s="54" t="s">
        <v>158</v>
      </c>
      <c r="B60" s="55" t="s">
        <v>159</v>
      </c>
      <c r="C60" s="84">
        <f>C61</f>
        <v>4510</v>
      </c>
      <c r="D60" s="84">
        <f>D61</f>
        <v>4510</v>
      </c>
      <c r="E60" s="84">
        <f>E61</f>
        <v>2211.9</v>
      </c>
      <c r="F60" s="84">
        <f>(E60*100)/D60</f>
        <v>49.044345898004437</v>
      </c>
    </row>
    <row r="61" spans="1:6" x14ac:dyDescent="0.2">
      <c r="A61" s="56" t="s">
        <v>160</v>
      </c>
      <c r="B61" s="57" t="s">
        <v>161</v>
      </c>
      <c r="C61" s="85">
        <v>4510</v>
      </c>
      <c r="D61" s="85">
        <v>4510</v>
      </c>
      <c r="E61" s="85">
        <v>2211.9</v>
      </c>
      <c r="F61" s="85"/>
    </row>
    <row r="62" spans="1:6" x14ac:dyDescent="0.2">
      <c r="A62" s="52" t="s">
        <v>183</v>
      </c>
      <c r="B62" s="53" t="s">
        <v>184</v>
      </c>
      <c r="C62" s="83">
        <f t="shared" ref="C62:E63" si="0">C63</f>
        <v>0</v>
      </c>
      <c r="D62" s="83">
        <f t="shared" si="0"/>
        <v>0</v>
      </c>
      <c r="E62" s="83">
        <f t="shared" si="0"/>
        <v>0</v>
      </c>
      <c r="F62" s="82" t="e">
        <f>(E62*100)/D62</f>
        <v>#DIV/0!</v>
      </c>
    </row>
    <row r="63" spans="1:6" ht="25.5" x14ac:dyDescent="0.2">
      <c r="A63" s="54" t="s">
        <v>185</v>
      </c>
      <c r="B63" s="55" t="s">
        <v>186</v>
      </c>
      <c r="C63" s="84">
        <f t="shared" si="0"/>
        <v>0</v>
      </c>
      <c r="D63" s="84">
        <f t="shared" si="0"/>
        <v>0</v>
      </c>
      <c r="E63" s="84">
        <f t="shared" si="0"/>
        <v>0</v>
      </c>
      <c r="F63" s="84" t="e">
        <f>(E63*100)/D63</f>
        <v>#DIV/0!</v>
      </c>
    </row>
    <row r="64" spans="1:6" x14ac:dyDescent="0.2">
      <c r="A64" s="56" t="s">
        <v>187</v>
      </c>
      <c r="B64" s="57" t="s">
        <v>186</v>
      </c>
      <c r="C64" s="85">
        <v>0</v>
      </c>
      <c r="D64" s="85">
        <v>0</v>
      </c>
      <c r="E64" s="85">
        <v>0</v>
      </c>
      <c r="F64" s="85"/>
    </row>
    <row r="65" spans="1:6" x14ac:dyDescent="0.2">
      <c r="A65" s="50" t="s">
        <v>50</v>
      </c>
      <c r="B65" s="51" t="s">
        <v>51</v>
      </c>
      <c r="C65" s="81">
        <f t="shared" ref="C65:E66" si="1">C66</f>
        <v>2350930</v>
      </c>
      <c r="D65" s="81">
        <f t="shared" si="1"/>
        <v>2350930</v>
      </c>
      <c r="E65" s="81">
        <f t="shared" si="1"/>
        <v>1048817.33</v>
      </c>
      <c r="F65" s="82">
        <f>(E65*100)/D65</f>
        <v>44.612869375098363</v>
      </c>
    </row>
    <row r="66" spans="1:6" x14ac:dyDescent="0.2">
      <c r="A66" s="52" t="s">
        <v>58</v>
      </c>
      <c r="B66" s="53" t="s">
        <v>59</v>
      </c>
      <c r="C66" s="83">
        <f t="shared" si="1"/>
        <v>2350930</v>
      </c>
      <c r="D66" s="83">
        <f t="shared" si="1"/>
        <v>2350930</v>
      </c>
      <c r="E66" s="83">
        <f t="shared" si="1"/>
        <v>1048817.33</v>
      </c>
      <c r="F66" s="82">
        <f>(E66*100)/D66</f>
        <v>44.612869375098363</v>
      </c>
    </row>
    <row r="67" spans="1:6" ht="25.5" x14ac:dyDescent="0.2">
      <c r="A67" s="54" t="s">
        <v>60</v>
      </c>
      <c r="B67" s="55" t="s">
        <v>61</v>
      </c>
      <c r="C67" s="84">
        <f>C68+C69</f>
        <v>2350930</v>
      </c>
      <c r="D67" s="84">
        <f>D68+D69</f>
        <v>2350930</v>
      </c>
      <c r="E67" s="84">
        <f>E68+E69</f>
        <v>1048817.33</v>
      </c>
      <c r="F67" s="84">
        <f>(E67*100)/D67</f>
        <v>44.612869375098363</v>
      </c>
    </row>
    <row r="68" spans="1:6" x14ac:dyDescent="0.2">
      <c r="A68" s="56" t="s">
        <v>62</v>
      </c>
      <c r="B68" s="57" t="s">
        <v>63</v>
      </c>
      <c r="C68" s="85">
        <v>2326420</v>
      </c>
      <c r="D68" s="85">
        <v>2326420</v>
      </c>
      <c r="E68" s="85">
        <v>1046390.43</v>
      </c>
      <c r="F68" s="85"/>
    </row>
    <row r="69" spans="1:6" ht="25.5" x14ac:dyDescent="0.2">
      <c r="A69" s="56" t="s">
        <v>64</v>
      </c>
      <c r="B69" s="57" t="s">
        <v>65</v>
      </c>
      <c r="C69" s="85">
        <v>24510</v>
      </c>
      <c r="D69" s="85">
        <v>24510</v>
      </c>
      <c r="E69" s="85">
        <v>2426.9</v>
      </c>
      <c r="F69" s="85"/>
    </row>
    <row r="70" spans="1:6" x14ac:dyDescent="0.2">
      <c r="A70" s="49" t="s">
        <v>172</v>
      </c>
      <c r="B70" s="49" t="s">
        <v>178</v>
      </c>
      <c r="C70" s="79"/>
      <c r="D70" s="79"/>
      <c r="E70" s="79"/>
      <c r="F70" s="80" t="e">
        <f>(E70*100)/D70</f>
        <v>#DIV/0!</v>
      </c>
    </row>
    <row r="71" spans="1:6" x14ac:dyDescent="0.2">
      <c r="A71" s="50" t="s">
        <v>66</v>
      </c>
      <c r="B71" s="51" t="s">
        <v>67</v>
      </c>
      <c r="C71" s="81">
        <f t="shared" ref="C71:E73" si="2">C72</f>
        <v>300</v>
      </c>
      <c r="D71" s="81">
        <f t="shared" si="2"/>
        <v>300</v>
      </c>
      <c r="E71" s="81">
        <f t="shared" si="2"/>
        <v>0</v>
      </c>
      <c r="F71" s="82">
        <f>(E71*100)/D71</f>
        <v>0</v>
      </c>
    </row>
    <row r="72" spans="1:6" x14ac:dyDescent="0.2">
      <c r="A72" s="52" t="s">
        <v>85</v>
      </c>
      <c r="B72" s="53" t="s">
        <v>86</v>
      </c>
      <c r="C72" s="83">
        <f t="shared" si="2"/>
        <v>300</v>
      </c>
      <c r="D72" s="83">
        <f t="shared" si="2"/>
        <v>300</v>
      </c>
      <c r="E72" s="83">
        <f t="shared" si="2"/>
        <v>0</v>
      </c>
      <c r="F72" s="82">
        <f>(E72*100)/D72</f>
        <v>0</v>
      </c>
    </row>
    <row r="73" spans="1:6" x14ac:dyDescent="0.2">
      <c r="A73" s="54" t="s">
        <v>95</v>
      </c>
      <c r="B73" s="55" t="s">
        <v>96</v>
      </c>
      <c r="C73" s="84">
        <f t="shared" si="2"/>
        <v>300</v>
      </c>
      <c r="D73" s="84">
        <f t="shared" si="2"/>
        <v>300</v>
      </c>
      <c r="E73" s="84">
        <f t="shared" si="2"/>
        <v>0</v>
      </c>
      <c r="F73" s="84">
        <f>(E73*100)/D73</f>
        <v>0</v>
      </c>
    </row>
    <row r="74" spans="1:6" x14ac:dyDescent="0.2">
      <c r="A74" s="56" t="s">
        <v>97</v>
      </c>
      <c r="B74" s="57" t="s">
        <v>98</v>
      </c>
      <c r="C74" s="85">
        <v>300</v>
      </c>
      <c r="D74" s="85">
        <v>300</v>
      </c>
      <c r="E74" s="85">
        <v>0</v>
      </c>
      <c r="F74" s="85"/>
    </row>
    <row r="75" spans="1:6" x14ac:dyDescent="0.2">
      <c r="A75" s="50" t="s">
        <v>50</v>
      </c>
      <c r="B75" s="51" t="s">
        <v>51</v>
      </c>
      <c r="C75" s="81">
        <f t="shared" ref="C75:E77" si="3">C76</f>
        <v>300</v>
      </c>
      <c r="D75" s="81">
        <f t="shared" si="3"/>
        <v>300</v>
      </c>
      <c r="E75" s="81">
        <f t="shared" si="3"/>
        <v>0</v>
      </c>
      <c r="F75" s="82">
        <f>(E75*100)/D75</f>
        <v>0</v>
      </c>
    </row>
    <row r="76" spans="1:6" x14ac:dyDescent="0.2">
      <c r="A76" s="52" t="s">
        <v>52</v>
      </c>
      <c r="B76" s="53" t="s">
        <v>53</v>
      </c>
      <c r="C76" s="83">
        <f t="shared" si="3"/>
        <v>300</v>
      </c>
      <c r="D76" s="83">
        <f t="shared" si="3"/>
        <v>300</v>
      </c>
      <c r="E76" s="83">
        <f t="shared" si="3"/>
        <v>0</v>
      </c>
      <c r="F76" s="82">
        <f>(E76*100)/D76</f>
        <v>0</v>
      </c>
    </row>
    <row r="77" spans="1:6" x14ac:dyDescent="0.2">
      <c r="A77" s="54" t="s">
        <v>54</v>
      </c>
      <c r="B77" s="55" t="s">
        <v>55</v>
      </c>
      <c r="C77" s="84">
        <f t="shared" si="3"/>
        <v>300</v>
      </c>
      <c r="D77" s="84">
        <f t="shared" si="3"/>
        <v>300</v>
      </c>
      <c r="E77" s="84">
        <f t="shared" si="3"/>
        <v>0</v>
      </c>
      <c r="F77" s="84">
        <f>(E77*100)/D77</f>
        <v>0</v>
      </c>
    </row>
    <row r="78" spans="1:6" x14ac:dyDescent="0.2">
      <c r="A78" s="56" t="s">
        <v>56</v>
      </c>
      <c r="B78" s="57" t="s">
        <v>57</v>
      </c>
      <c r="C78" s="85">
        <v>300</v>
      </c>
      <c r="D78" s="85">
        <v>300</v>
      </c>
      <c r="E78" s="85">
        <v>0</v>
      </c>
      <c r="F78" s="85"/>
    </row>
    <row r="79" spans="1:6" x14ac:dyDescent="0.2">
      <c r="A79" s="49" t="s">
        <v>68</v>
      </c>
      <c r="B79" s="49" t="s">
        <v>188</v>
      </c>
      <c r="C79" s="79"/>
      <c r="D79" s="79"/>
      <c r="E79" s="79"/>
      <c r="F79" s="80" t="e">
        <f>(E79*100)/D79</f>
        <v>#DIV/0!</v>
      </c>
    </row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Sandra Marijić</cp:lastModifiedBy>
  <cp:lastPrinted>2026-07-02T10:59:05Z</cp:lastPrinted>
  <dcterms:created xsi:type="dcterms:W3CDTF">2022-08-12T12:51:27Z</dcterms:created>
  <dcterms:modified xsi:type="dcterms:W3CDTF">2026-07-02T10:59:26Z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