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strkalj\Desktop\HELENA\IZVJEŠTAJ O IZVRŠENJU\Izvještaj o izvršenju FP 2026 ODO\"/>
    </mc:Choice>
  </mc:AlternateContent>
  <xr:revisionPtr revIDLastSave="0" documentId="13_ncr:1_{05D91480-364A-469F-BE49-CB759CCC57C5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rashoda'!$B$1:$L$77</definedName>
    <definedName name="_xlnm.Print_Area" localSheetId="6">'Posebni dio'!$A$1:$F$79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5" l="1"/>
  <c r="G60" i="15"/>
  <c r="G56" i="15"/>
  <c r="G51" i="15"/>
  <c r="G47" i="15"/>
  <c r="G42" i="15"/>
  <c r="H35" i="15"/>
  <c r="H31" i="15"/>
  <c r="H16" i="15"/>
  <c r="G16" i="15"/>
  <c r="G21" i="15"/>
  <c r="G14" i="15"/>
  <c r="H23" i="15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H37" i="15" l="1"/>
  <c r="H39" i="15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E75" i="15"/>
  <c r="F75" i="15" s="1"/>
  <c r="D75" i="15"/>
  <c r="D74" i="15" s="1"/>
  <c r="C75" i="15"/>
  <c r="C74" i="15" s="1"/>
  <c r="E74" i="15"/>
  <c r="F74" i="15" s="1"/>
  <c r="F72" i="15"/>
  <c r="E72" i="15"/>
  <c r="D72" i="15"/>
  <c r="C72" i="15"/>
  <c r="E71" i="15"/>
  <c r="F71" i="15" s="1"/>
  <c r="D71" i="15"/>
  <c r="D70" i="15" s="1"/>
  <c r="D8" i="15" s="1"/>
  <c r="C71" i="15"/>
  <c r="E70" i="15"/>
  <c r="E8" i="15" s="1"/>
  <c r="F8" i="15" s="1"/>
  <c r="C70" i="15"/>
  <c r="F69" i="15"/>
  <c r="F66" i="15"/>
  <c r="E66" i="15"/>
  <c r="D66" i="15"/>
  <c r="C66" i="15"/>
  <c r="E65" i="15"/>
  <c r="E64" i="15" s="1"/>
  <c r="F64" i="15" s="1"/>
  <c r="D65" i="15"/>
  <c r="C65" i="15"/>
  <c r="C64" i="15" s="1"/>
  <c r="D64" i="15"/>
  <c r="F62" i="15"/>
  <c r="E62" i="15"/>
  <c r="D62" i="15"/>
  <c r="C62" i="15"/>
  <c r="F61" i="15"/>
  <c r="E61" i="15"/>
  <c r="D61" i="15"/>
  <c r="C61" i="15"/>
  <c r="F59" i="15"/>
  <c r="E59" i="15"/>
  <c r="D59" i="15"/>
  <c r="D58" i="15" s="1"/>
  <c r="C59" i="15"/>
  <c r="C58" i="15" s="1"/>
  <c r="C57" i="15" s="1"/>
  <c r="E58" i="15"/>
  <c r="E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E33" i="15"/>
  <c r="F33" i="15" s="1"/>
  <c r="D33" i="15"/>
  <c r="C33" i="15"/>
  <c r="C21" i="15" s="1"/>
  <c r="F27" i="15"/>
  <c r="E27" i="15"/>
  <c r="D27" i="15"/>
  <c r="C27" i="15"/>
  <c r="E22" i="15"/>
  <c r="F22" i="15" s="1"/>
  <c r="D22" i="15"/>
  <c r="C22" i="15"/>
  <c r="E21" i="15"/>
  <c r="F21" i="15" s="1"/>
  <c r="D21" i="15"/>
  <c r="F18" i="15"/>
  <c r="E18" i="15"/>
  <c r="D18" i="15"/>
  <c r="C18" i="15"/>
  <c r="E16" i="15"/>
  <c r="F16" i="15" s="1"/>
  <c r="D16" i="15"/>
  <c r="C16" i="15"/>
  <c r="E13" i="15"/>
  <c r="E12" i="15" s="1"/>
  <c r="D13" i="15"/>
  <c r="D12" i="15" s="1"/>
  <c r="D11" i="15" s="1"/>
  <c r="C13" i="15"/>
  <c r="C12" i="15" s="1"/>
  <c r="C11" i="15" s="1"/>
  <c r="C7" i="15" s="1"/>
  <c r="C8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E11" i="15" l="1"/>
  <c r="F12" i="15"/>
  <c r="F58" i="15"/>
  <c r="D57" i="15"/>
  <c r="F57" i="15" s="1"/>
  <c r="F70" i="15"/>
  <c r="F13" i="15"/>
  <c r="F65" i="15"/>
  <c r="E7" i="15" l="1"/>
  <c r="F11" i="15"/>
  <c r="D7" i="15"/>
  <c r="H24" i="15" l="1"/>
  <c r="H25" i="15" s="1"/>
  <c r="F7" i="15"/>
</calcChain>
</file>

<file path=xl/sharedStrings.xml><?xml version="1.0" encoding="utf-8"?>
<sst xmlns="http://schemas.openxmlformats.org/spreadsheetml/2006/main" count="394" uniqueCount="189">
  <si>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</si>
  <si>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</si>
  <si>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</si>
  <si>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</si>
  <si>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</si>
  <si>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</si>
  <si>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</si>
  <si>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</si>
  <si>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</si>
  <si>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</si>
  <si>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</si>
  <si>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</si>
  <si>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</si>
  <si>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</si>
  <si>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</si>
  <si>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</si>
  <si>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</si>
  <si>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</si>
  <si>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</si>
  <si>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</si>
  <si>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</si>
  <si>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</si>
  <si>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</si>
  <si>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</si>
  <si>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</si>
  <si>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</si>
  <si>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</si>
  <si>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</si>
  <si>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</si>
  <si>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</si>
  <si>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</si>
  <si>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</si>
  <si>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</si>
  <si>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</si>
  <si>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</si>
  <si>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</si>
  <si>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</si>
  <si>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</si>
  <si>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</si>
  <si>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</si>
  <si>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</si>
  <si>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</si>
  <si>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</si>
  <si>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</si>
  <si>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</si>
  <si>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</si>
  <si>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</si>
  <si>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</si>
  <si>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</si>
  <si>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</si>
  <si>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</si>
  <si>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</si>
  <si>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</si>
  <si>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</si>
  <si>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</si>
  <si>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</si>
  <si>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</si>
  <si>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</si>
  <si>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</si>
  <si>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</si>
  <si>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</si>
  <si>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</si>
  <si>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</si>
  <si>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</si>
  <si>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</si>
  <si>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</si>
  <si>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</si>
  <si>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</si>
  <si>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</si>
  <si>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</si>
  <si>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</si>
  <si>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</si>
  <si>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</si>
  <si>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</si>
  <si>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</si>
  <si>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</si>
  <si>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</si>
  <si>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</si>
  <si>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</si>
  <si>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</si>
  <si>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</si>
  <si>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</si>
  <si>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</si>
  <si>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</si>
  <si>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</si>
  <si>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</si>
  <si>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</si>
  <si>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</si>
  <si>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</si>
  <si>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</si>
  <si>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</si>
  <si>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</si>
  <si>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</si>
  <si>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</si>
  <si>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</si>
  <si>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</si>
  <si>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</si>
  <si>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</si>
  <si>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</si>
  <si>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</si>
  <si>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</si>
  <si>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</si>
  <si>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</si>
  <si>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</si>
  <si>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</si>
  <si>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</si>
  <si>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</si>
  <si>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</si>
  <si>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</si>
  <si>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</si>
  <si>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</si>
  <si>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</si>
  <si>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</si>
  <si>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</si>
  <si>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</si>
  <si>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</si>
  <si>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</si>
  <si>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</si>
  <si>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</si>
  <si>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</si>
  <si>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</si>
  <si>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</si>
  <si>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</si>
  <si>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</si>
  <si>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</si>
  <si>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</si>
  <si>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</si>
  <si>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</si>
  <si>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</si>
  <si>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</si>
  <si>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</si>
  <si>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</si>
  <si>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</si>
  <si>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</si>
  <si>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</si>
  <si>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</si>
  <si>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</si>
  <si>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</si>
  <si>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</si>
  <si>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</si>
  <si>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</si>
  <si>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</si>
  <si>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</si>
  <si>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</si>
  <si>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</si>
  <si>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</si>
  <si>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</si>
  <si>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</si>
  <si>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</si>
  <si>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</si>
  <si>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</si>
  <si>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</si>
  <si>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</si>
  <si>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</si>
  <si>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</si>
  <si>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</si>
  <si>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</si>
  <si>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</si>
  <si>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</si>
  <si>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</si>
  <si>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</si>
  <si>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</si>
  <si>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</si>
  <si>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</si>
  <si>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</si>
  <si>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</si>
  <si>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</si>
  <si>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</si>
  <si>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</si>
  <si>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</si>
  <si>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</si>
  <si>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</si>
  <si>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</si>
  <si>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</si>
  <si>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</si>
  <si>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</si>
  <si>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</si>
  <si>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4884 SPLIT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</si>
  <si>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</si>
  <si>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</si>
  <si>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</si>
  <si>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</si>
  <si>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</si>
  <si>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</si>
  <si>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</si>
  <si>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</si>
  <si>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</si>
  <si>
    <t>konta</t>
  </si>
  <si>
    <t>izvrš.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</si>
</sst>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49" fontId="17" fillId="4" borderId="10" xfId="2" applyNumberFormat="1" applyFont="1" applyFill="1" applyBorder="1" applyAlignment="1">
      <alignment horizontal="center"/>
    </xf>
    <xf numFmtId="49" fontId="19" fillId="6" borderId="12" xfId="2" applyNumberFormat="1" applyFont="1" applyFill="1" applyBorder="1" applyAlignment="1">
      <alignment horizontal="center" wrapText="1"/>
    </xf>
    <xf numFmtId="49" fontId="20" fillId="8" borderId="13" xfId="2" applyNumberFormat="1" applyFont="1" applyFill="1" applyBorder="1" applyAlignment="1">
      <alignment horizontal="center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64" fontId="22" fillId="0" borderId="8" xfId="2" applyNumberFormat="1" applyFont="1" applyBorder="1" applyAlignment="1"/>
    <xf numFmtId="49" fontId="22" fillId="4" borderId="11" xfId="2" applyNumberFormat="1" applyFont="1" applyFill="1" applyBorder="1" applyAlignment="1">
      <alignment horizontal="left"/>
    </xf>
    <xf numFmtId="43" fontId="23" fillId="6" borderId="12" xfId="2" applyFont="1" applyFill="1" applyBorder="1" applyAlignment="1">
      <alignment horizontal="left" wrapText="1"/>
    </xf>
    <xf numFmtId="43" fontId="24" fillId="8" borderId="13" xfId="2" applyFont="1" applyFill="1" applyBorder="1" applyAlignment="1">
      <alignment horizontal="left" wrapText="1"/>
    </xf>
    <xf numFmtId="164" fontId="22" fillId="5" borderId="6" xfId="2" applyNumberFormat="1" applyFont="1" applyFill="1" applyBorder="1" applyAlignment="1"/>
    <xf numFmtId="43" fontId="18" fillId="9" borderId="0" xfId="2" applyFont="1" applyFill="1"/>
    <xf numFmtId="43" fontId="9" fillId="0" borderId="0" xfId="2" applyFon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E31" sqref="E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5" t="s">
        <v>41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4" t="s">
        <v>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4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5" t="s">
        <v>31</v>
      </c>
      <c r="C7" s="105"/>
      <c r="D7" s="105"/>
      <c r="E7" s="105"/>
      <c r="F7" s="105"/>
      <c r="G7" s="5"/>
      <c r="H7" s="6"/>
      <c r="I7" s="6"/>
      <c r="J7" s="6"/>
      <c r="K7" s="22"/>
      <c r="L7" s="22"/>
    </row>
    <row r="8" spans="2:13" ht="25.5" x14ac:dyDescent="0.25">
      <c r="B8" s="107" t="s">
        <v>3</v>
      </c>
      <c r="C8" s="107"/>
      <c r="D8" s="107"/>
      <c r="E8" s="107"/>
      <c r="F8" s="10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8">
        <v>1</v>
      </c>
      <c r="C9" s="118"/>
      <c r="D9" s="118"/>
      <c r="E9" s="118"/>
      <c r="F9" s="11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6" t="s">
        <v>8</v>
      </c>
      <c r="C10" s="104"/>
      <c r="D10" s="104"/>
      <c r="E10" s="104"/>
      <c r="F10" s="100"/>
      <c r="G10" s="81">
        <v>2584656.61</v>
      </c>
      <c r="H10" s="82">
        <v>6763625</v>
      </c>
      <c r="I10" s="82">
        <v>6763625</v>
      </c>
      <c r="J10" s="82">
        <v>3218138.27</v>
      </c>
      <c r="K10" s="82"/>
      <c r="L10" s="82"/>
    </row>
    <row r="11" spans="2:13" x14ac:dyDescent="0.25">
      <c r="B11" s="99" t="s">
        <v>7</v>
      </c>
      <c r="C11" s="100"/>
      <c r="D11" s="100"/>
      <c r="E11" s="100"/>
      <c r="F11" s="100"/>
      <c r="G11" s="81"/>
      <c r="H11" s="82"/>
      <c r="I11" s="82"/>
      <c r="J11" s="82"/>
      <c r="K11" s="82"/>
      <c r="L11" s="82"/>
    </row>
    <row r="12" spans="2:13" x14ac:dyDescent="0.25">
      <c r="B12" s="116" t="s">
        <v>0</v>
      </c>
      <c r="C12" s="102"/>
      <c r="D12" s="102"/>
      <c r="E12" s="102"/>
      <c r="F12" s="117"/>
      <c r="G12" s="83">
        <f>ROUND(G10+G11,2)</f>
        <v>2584656.61</v>
      </c>
      <c r="H12" s="83">
        <f>ROUND(H10+H11,2)</f>
        <v>6763625</v>
      </c>
      <c r="I12" s="83">
        <f>ROUND(I10+I11,2)</f>
        <v>6763625</v>
      </c>
      <c r="J12" s="83">
        <f>ROUND(J10+J11,2)</f>
        <v>3218138.27</v>
      </c>
      <c r="K12" s="84">
        <f>J12/G12*100</f>
        <v>124.509316152446</v>
      </c>
      <c r="L12" s="84">
        <f>J12/I12*100</f>
        <v>47.580081243416096</v>
      </c>
    </row>
    <row r="13" spans="2:13" x14ac:dyDescent="0.25">
      <c r="B13" s="103" t="s">
        <v>9</v>
      </c>
      <c r="C13" s="104"/>
      <c r="D13" s="104"/>
      <c r="E13" s="104"/>
      <c r="F13" s="104"/>
      <c r="G13" s="85">
        <v>2582355.69</v>
      </c>
      <c r="H13" s="82">
        <v>6723615</v>
      </c>
      <c r="I13" s="82">
        <v>6723615</v>
      </c>
      <c r="J13" s="82">
        <v>3214662.27</v>
      </c>
      <c r="K13" s="82"/>
      <c r="L13" s="82"/>
    </row>
    <row r="14" spans="2:13" x14ac:dyDescent="0.25">
      <c r="B14" s="99" t="s">
        <v>10</v>
      </c>
      <c r="C14" s="100"/>
      <c r="D14" s="100"/>
      <c r="E14" s="100"/>
      <c r="F14" s="100"/>
      <c r="G14" s="81">
        <v>2300.92</v>
      </c>
      <c r="H14" s="82">
        <v>40010</v>
      </c>
      <c r="I14" s="82">
        <v>40010</v>
      </c>
      <c r="J14" s="82">
        <v>3476</v>
      </c>
      <c r="K14" s="82"/>
      <c r="L14" s="82"/>
    </row>
    <row r="15" spans="2:13" x14ac:dyDescent="0.25">
      <c r="B15" s="14" t="s">
        <v>1</v>
      </c>
      <c r="C15" s="15"/>
      <c r="D15" s="15"/>
      <c r="E15" s="15"/>
      <c r="F15" s="15"/>
      <c r="G15" s="83">
        <f>ROUND(G13+G14,2)</f>
        <v>2584656.61</v>
      </c>
      <c r="H15" s="83">
        <f>ROUND(H13+H14,2)</f>
        <v>6763625</v>
      </c>
      <c r="I15" s="83">
        <f>ROUND(I13+I14,2)</f>
        <v>6763625</v>
      </c>
      <c r="J15" s="83">
        <f>ROUND(J13+J14,2)</f>
        <v>3218138.27</v>
      </c>
      <c r="K15" s="84">
        <f>J15/G15*100</f>
        <v>124.509316152446</v>
      </c>
      <c r="L15" s="84">
        <f>J15/I15*100</f>
        <v>47.580081243416096</v>
      </c>
    </row>
    <row r="16" spans="2:13" x14ac:dyDescent="0.25">
      <c r="B16" s="101" t="s">
        <v>2</v>
      </c>
      <c r="C16" s="102"/>
      <c r="D16" s="102"/>
      <c r="E16" s="102"/>
      <c r="F16" s="102"/>
      <c r="G16" s="86">
        <f>ROUND(G12-G15,2)</f>
        <v>0</v>
      </c>
      <c r="H16" s="86">
        <f>ROUND(H12-H15,2)</f>
        <v>0</v>
      </c>
      <c r="I16" s="86">
        <f>ROUND(I12-I15,2)</f>
        <v>0</v>
      </c>
      <c r="J16" s="86">
        <f>ROUND(J12-J15,2)</f>
        <v>0</v>
      </c>
      <c r="K16" s="84" t="e">
        <f>J16/G16*100</f>
        <v>#DIV/0!</v>
      </c>
      <c r="L16" s="84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5" t="s">
        <v>28</v>
      </c>
      <c r="C18" s="105"/>
      <c r="D18" s="105"/>
      <c r="E18" s="105"/>
      <c r="F18" s="105"/>
      <c r="G18" s="7"/>
      <c r="H18" s="7"/>
      <c r="I18" s="7"/>
      <c r="J18" s="7"/>
      <c r="K18" s="1"/>
      <c r="L18" s="1"/>
      <c r="M18" s="1"/>
    </row>
    <row r="19" spans="1:49" ht="25.5" x14ac:dyDescent="0.25">
      <c r="B19" s="107" t="s">
        <v>3</v>
      </c>
      <c r="C19" s="107"/>
      <c r="D19" s="107"/>
      <c r="E19" s="107"/>
      <c r="F19" s="10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6" t="s">
        <v>11</v>
      </c>
      <c r="C21" s="110"/>
      <c r="D21" s="110"/>
      <c r="E21" s="110"/>
      <c r="F21" s="110"/>
      <c r="G21" s="87"/>
      <c r="H21" s="82"/>
      <c r="I21" s="82"/>
      <c r="J21" s="82"/>
      <c r="K21" s="82"/>
      <c r="L21" s="82"/>
    </row>
    <row r="22" spans="1:49" x14ac:dyDescent="0.25">
      <c r="B22" s="106" t="s">
        <v>12</v>
      </c>
      <c r="C22" s="104"/>
      <c r="D22" s="104"/>
      <c r="E22" s="104"/>
      <c r="F22" s="104"/>
      <c r="G22" s="85"/>
      <c r="H22" s="82"/>
      <c r="I22" s="82"/>
      <c r="J22" s="82"/>
      <c r="K22" s="82"/>
      <c r="L22" s="82"/>
    </row>
    <row r="23" spans="1:49" ht="15" customHeight="1" x14ac:dyDescent="0.25">
      <c r="B23" s="111" t="s">
        <v>23</v>
      </c>
      <c r="C23" s="112"/>
      <c r="D23" s="112"/>
      <c r="E23" s="112"/>
      <c r="F23" s="113"/>
      <c r="G23" s="88">
        <f>ROUND(G21-G22,2)</f>
        <v>0</v>
      </c>
      <c r="H23" s="88">
        <f>ROUND(H21-H22,2)</f>
        <v>0</v>
      </c>
      <c r="I23" s="88">
        <f>ROUND(I21-I22,2)</f>
        <v>0</v>
      </c>
      <c r="J23" s="88">
        <f>ROUND(J21-J22,2)</f>
        <v>0</v>
      </c>
      <c r="K23" s="89" t="e">
        <f>J23/G23*100</f>
        <v>#DIV/0!</v>
      </c>
      <c r="L23" s="89" t="e">
        <f>J23/I23*100</f>
        <v>#DIV/0!</v>
      </c>
    </row>
    <row r="24" spans="1:49" s="29" customFormat="1" ht="15" customHeight="1" x14ac:dyDescent="0.25">
      <c r="A24"/>
      <c r="B24" s="106" t="s">
        <v>5</v>
      </c>
      <c r="C24" s="104"/>
      <c r="D24" s="104"/>
      <c r="E24" s="104"/>
      <c r="F24" s="104"/>
      <c r="G24" s="85">
        <v>45.45</v>
      </c>
      <c r="H24" s="82"/>
      <c r="I24" s="82"/>
      <c r="J24" s="82">
        <v>64.77</v>
      </c>
      <c r="K24" s="82"/>
      <c r="L24" s="8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6" t="s">
        <v>27</v>
      </c>
      <c r="C25" s="104"/>
      <c r="D25" s="104"/>
      <c r="E25" s="104"/>
      <c r="F25" s="104"/>
      <c r="G25" s="85">
        <v>-64.77</v>
      </c>
      <c r="H25" s="82"/>
      <c r="I25" s="82"/>
      <c r="J25" s="82">
        <v>-64.77</v>
      </c>
      <c r="K25" s="82"/>
      <c r="L25" s="8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1" t="s">
        <v>29</v>
      </c>
      <c r="C26" s="112"/>
      <c r="D26" s="112"/>
      <c r="E26" s="112"/>
      <c r="F26" s="113"/>
      <c r="G26" s="90">
        <f>ROUND(G24+G25,2)</f>
        <v>-19.32</v>
      </c>
      <c r="H26" s="90">
        <f>ROUND(H24+H25,2)</f>
        <v>0</v>
      </c>
      <c r="I26" s="90">
        <f>ROUND(I24+I25,2)</f>
        <v>0</v>
      </c>
      <c r="J26" s="90">
        <f>ROUND(J24+J25,2)</f>
        <v>0</v>
      </c>
      <c r="K26" s="89">
        <f>J26/G26*100</f>
        <v>0</v>
      </c>
      <c r="L26" s="89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8" t="s">
        <v>30</v>
      </c>
      <c r="C27" s="98"/>
      <c r="D27" s="98"/>
      <c r="E27" s="98"/>
      <c r="F27" s="98"/>
      <c r="G27" s="90">
        <f>ROUND(G16+G26,2)</f>
        <v>-19.32</v>
      </c>
      <c r="H27" s="90">
        <f>ROUND(H16+H26,2)</f>
        <v>0</v>
      </c>
      <c r="I27" s="90">
        <f>ROUND(I16+I26,2)</f>
        <v>0</v>
      </c>
      <c r="J27" s="90">
        <f>ROUND(J16+J26,2)</f>
        <v>0</v>
      </c>
      <c r="K27" s="89">
        <f>J27/G27*100</f>
        <v>0</v>
      </c>
      <c r="L27" s="89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topLeftCell="A21" zoomScaleNormal="100" workbookViewId="0">
      <selection activeCell="J17" sqref="J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4" t="s">
        <v>15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0" t="s">
        <v>3</v>
      </c>
      <c r="C8" s="121"/>
      <c r="D8" s="121"/>
      <c r="E8" s="121"/>
      <c r="F8" s="12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1"/>
      <c r="C10" s="62"/>
      <c r="D10" s="63"/>
      <c r="E10" s="64"/>
      <c r="F10" s="56" t="s">
        <v>38</v>
      </c>
      <c r="G10" s="61">
        <f>G11</f>
        <v>2584656.61</v>
      </c>
      <c r="H10" s="61">
        <f>H11</f>
        <v>6763625</v>
      </c>
      <c r="I10" s="61">
        <f>I11</f>
        <v>6763625</v>
      </c>
      <c r="J10" s="61">
        <f>J11</f>
        <v>3218138.27</v>
      </c>
      <c r="K10" s="65">
        <f t="shared" ref="K10:K18" si="0">(J10*100)/G10</f>
        <v>124.50931615244627</v>
      </c>
      <c r="L10" s="65">
        <f t="shared" ref="L10:L18" si="1">(J10*100)/I10</f>
        <v>47.580081243416068</v>
      </c>
    </row>
    <row r="11" spans="2:12" x14ac:dyDescent="0.25">
      <c r="B11" s="61" t="s">
        <v>50</v>
      </c>
      <c r="C11" s="61"/>
      <c r="D11" s="61"/>
      <c r="E11" s="61"/>
      <c r="F11" s="61" t="s">
        <v>51</v>
      </c>
      <c r="G11" s="61">
        <f>G12+G15</f>
        <v>2584656.61</v>
      </c>
      <c r="H11" s="61">
        <f>H12+H15</f>
        <v>6763625</v>
      </c>
      <c r="I11" s="61">
        <f>I12+I15</f>
        <v>6763625</v>
      </c>
      <c r="J11" s="61">
        <f>J12+J15</f>
        <v>3218138.27</v>
      </c>
      <c r="K11" s="61">
        <f t="shared" si="0"/>
        <v>124.50931615244627</v>
      </c>
      <c r="L11" s="61">
        <f t="shared" si="1"/>
        <v>47.580081243416068</v>
      </c>
    </row>
    <row r="12" spans="2:12" x14ac:dyDescent="0.25">
      <c r="B12" s="61"/>
      <c r="C12" s="61" t="s">
        <v>52</v>
      </c>
      <c r="D12" s="61"/>
      <c r="E12" s="61"/>
      <c r="F12" s="61" t="s">
        <v>53</v>
      </c>
      <c r="G12" s="61">
        <f t="shared" ref="G12:J13" si="2">G13</f>
        <v>0</v>
      </c>
      <c r="H12" s="61">
        <f t="shared" si="2"/>
        <v>3000</v>
      </c>
      <c r="I12" s="61">
        <f t="shared" si="2"/>
        <v>3000</v>
      </c>
      <c r="J12" s="61">
        <f t="shared" si="2"/>
        <v>0</v>
      </c>
      <c r="K12" s="61" t="e">
        <f t="shared" si="0"/>
        <v>#DIV/0!</v>
      </c>
      <c r="L12" s="61">
        <f t="shared" si="1"/>
        <v>0</v>
      </c>
    </row>
    <row r="13" spans="2:12" x14ac:dyDescent="0.25">
      <c r="B13" s="61"/>
      <c r="C13" s="61"/>
      <c r="D13" s="61" t="s">
        <v>54</v>
      </c>
      <c r="E13" s="61"/>
      <c r="F13" s="61" t="s">
        <v>55</v>
      </c>
      <c r="G13" s="61">
        <f t="shared" si="2"/>
        <v>0</v>
      </c>
      <c r="H13" s="61">
        <f t="shared" si="2"/>
        <v>3000</v>
      </c>
      <c r="I13" s="61">
        <f t="shared" si="2"/>
        <v>3000</v>
      </c>
      <c r="J13" s="61">
        <f t="shared" si="2"/>
        <v>0</v>
      </c>
      <c r="K13" s="61" t="e">
        <f t="shared" si="0"/>
        <v>#DIV/0!</v>
      </c>
      <c r="L13" s="61">
        <f t="shared" si="1"/>
        <v>0</v>
      </c>
    </row>
    <row r="14" spans="2:12" x14ac:dyDescent="0.25">
      <c r="B14" s="62"/>
      <c r="C14" s="62"/>
      <c r="D14" s="62"/>
      <c r="E14" s="62" t="s">
        <v>56</v>
      </c>
      <c r="F14" s="62" t="s">
        <v>57</v>
      </c>
      <c r="G14" s="62">
        <v>0</v>
      </c>
      <c r="H14" s="62">
        <v>3000</v>
      </c>
      <c r="I14" s="62">
        <v>3000</v>
      </c>
      <c r="J14" s="62">
        <v>0</v>
      </c>
      <c r="K14" s="62" t="e">
        <f t="shared" si="0"/>
        <v>#DIV/0!</v>
      </c>
      <c r="L14" s="62">
        <f t="shared" si="1"/>
        <v>0</v>
      </c>
    </row>
    <row r="15" spans="2:12" x14ac:dyDescent="0.25">
      <c r="B15" s="61"/>
      <c r="C15" s="61" t="s">
        <v>58</v>
      </c>
      <c r="D15" s="61"/>
      <c r="E15" s="61"/>
      <c r="F15" s="61" t="s">
        <v>59</v>
      </c>
      <c r="G15" s="61">
        <f>G16</f>
        <v>2584656.61</v>
      </c>
      <c r="H15" s="61">
        <f>H16</f>
        <v>6760625</v>
      </c>
      <c r="I15" s="61">
        <f>I16</f>
        <v>6760625</v>
      </c>
      <c r="J15" s="61">
        <f>J16</f>
        <v>3218138.27</v>
      </c>
      <c r="K15" s="61">
        <f t="shared" si="0"/>
        <v>124.50931615244627</v>
      </c>
      <c r="L15" s="61">
        <f t="shared" si="1"/>
        <v>47.601194712027365</v>
      </c>
    </row>
    <row r="16" spans="2:12" x14ac:dyDescent="0.25">
      <c r="B16" s="61"/>
      <c r="C16" s="61"/>
      <c r="D16" s="61" t="s">
        <v>60</v>
      </c>
      <c r="E16" s="61"/>
      <c r="F16" s="61" t="s">
        <v>61</v>
      </c>
      <c r="G16" s="61">
        <f>G17+G18</f>
        <v>2584656.61</v>
      </c>
      <c r="H16" s="61">
        <f>H17+H18</f>
        <v>6760625</v>
      </c>
      <c r="I16" s="61">
        <f>I17+I18</f>
        <v>6760625</v>
      </c>
      <c r="J16" s="61">
        <f>J17+J18</f>
        <v>3218138.27</v>
      </c>
      <c r="K16" s="61">
        <f t="shared" si="0"/>
        <v>124.50931615244627</v>
      </c>
      <c r="L16" s="61">
        <f t="shared" si="1"/>
        <v>47.601194712027365</v>
      </c>
    </row>
    <row r="17" spans="2:12" x14ac:dyDescent="0.25">
      <c r="B17" s="62"/>
      <c r="C17" s="62"/>
      <c r="D17" s="62"/>
      <c r="E17" s="62" t="s">
        <v>62</v>
      </c>
      <c r="F17" s="62" t="s">
        <v>63</v>
      </c>
      <c r="G17" s="62">
        <v>2582355.69</v>
      </c>
      <c r="H17" s="62">
        <v>6720615</v>
      </c>
      <c r="I17" s="62">
        <v>6720615</v>
      </c>
      <c r="J17" s="62">
        <v>3214662.27</v>
      </c>
      <c r="K17" s="62">
        <f t="shared" si="0"/>
        <v>124.48565015456876</v>
      </c>
      <c r="L17" s="62">
        <f t="shared" si="1"/>
        <v>47.832858599994196</v>
      </c>
    </row>
    <row r="18" spans="2:12" x14ac:dyDescent="0.25">
      <c r="B18" s="62"/>
      <c r="C18" s="62"/>
      <c r="D18" s="62"/>
      <c r="E18" s="62" t="s">
        <v>64</v>
      </c>
      <c r="F18" s="62" t="s">
        <v>65</v>
      </c>
      <c r="G18" s="62">
        <v>2300.92</v>
      </c>
      <c r="H18" s="62">
        <v>40010</v>
      </c>
      <c r="I18" s="62">
        <v>40010</v>
      </c>
      <c r="J18" s="62">
        <v>3476</v>
      </c>
      <c r="K18" s="62">
        <f t="shared" si="0"/>
        <v>151.07000677989674</v>
      </c>
      <c r="L18" s="62">
        <f t="shared" si="1"/>
        <v>8.6878280429892527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3">
        <v>1</v>
      </c>
      <c r="C22" s="124"/>
      <c r="D22" s="124"/>
      <c r="E22" s="124"/>
      <c r="F22" s="125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1"/>
      <c r="C23" s="62"/>
      <c r="D23" s="63"/>
      <c r="E23" s="64"/>
      <c r="F23" s="8" t="s">
        <v>21</v>
      </c>
      <c r="G23" s="61">
        <f>G24+G70</f>
        <v>2584656.6099999994</v>
      </c>
      <c r="H23" s="61">
        <f>H24+H70</f>
        <v>6763625</v>
      </c>
      <c r="I23" s="61">
        <f>I24+I70</f>
        <v>6763625</v>
      </c>
      <c r="J23" s="61">
        <f>J24+J70</f>
        <v>3218138.27</v>
      </c>
      <c r="K23" s="66">
        <f t="shared" ref="K23:K54" si="3">(J23*100)/G23</f>
        <v>124.50931615244629</v>
      </c>
      <c r="L23" s="66">
        <f t="shared" ref="L23:L54" si="4">(J23*100)/I23</f>
        <v>47.580081243416068</v>
      </c>
    </row>
    <row r="24" spans="2:12" x14ac:dyDescent="0.25">
      <c r="B24" s="61" t="s">
        <v>66</v>
      </c>
      <c r="C24" s="61"/>
      <c r="D24" s="61"/>
      <c r="E24" s="61"/>
      <c r="F24" s="61" t="s">
        <v>67</v>
      </c>
      <c r="G24" s="61">
        <f>G25+G34+G64</f>
        <v>2582355.6899999995</v>
      </c>
      <c r="H24" s="61">
        <f>H25+H34+H64</f>
        <v>6723615</v>
      </c>
      <c r="I24" s="61">
        <f>I25+I34+I64</f>
        <v>6723615</v>
      </c>
      <c r="J24" s="61">
        <f>J25+J34+J64</f>
        <v>3214662.27</v>
      </c>
      <c r="K24" s="61">
        <f t="shared" si="3"/>
        <v>124.48565015456877</v>
      </c>
      <c r="L24" s="61">
        <f t="shared" si="4"/>
        <v>47.811516126369519</v>
      </c>
    </row>
    <row r="25" spans="2:12" x14ac:dyDescent="0.25">
      <c r="B25" s="61"/>
      <c r="C25" s="61" t="s">
        <v>68</v>
      </c>
      <c r="D25" s="61"/>
      <c r="E25" s="61"/>
      <c r="F25" s="61" t="s">
        <v>69</v>
      </c>
      <c r="G25" s="61">
        <f>G26+G29+G31</f>
        <v>2218810.9699999997</v>
      </c>
      <c r="H25" s="61">
        <f>H26+H29+H31</f>
        <v>6009000</v>
      </c>
      <c r="I25" s="61">
        <f>I26+I29+I31</f>
        <v>6009000</v>
      </c>
      <c r="J25" s="61">
        <f>J26+J29+J31</f>
        <v>2786998.73</v>
      </c>
      <c r="K25" s="61">
        <f t="shared" si="3"/>
        <v>125.60775873575207</v>
      </c>
      <c r="L25" s="61">
        <f t="shared" si="4"/>
        <v>46.380408221001829</v>
      </c>
    </row>
    <row r="26" spans="2:12" x14ac:dyDescent="0.25">
      <c r="B26" s="61"/>
      <c r="C26" s="61"/>
      <c r="D26" s="61" t="s">
        <v>70</v>
      </c>
      <c r="E26" s="61"/>
      <c r="F26" s="61" t="s">
        <v>71</v>
      </c>
      <c r="G26" s="61">
        <f>G27+G28</f>
        <v>1868593.4</v>
      </c>
      <c r="H26" s="61">
        <f>H27+H28</f>
        <v>5053500</v>
      </c>
      <c r="I26" s="61">
        <f>I27+I28</f>
        <v>5053500</v>
      </c>
      <c r="J26" s="61">
        <f>J27+J28</f>
        <v>2338187.87</v>
      </c>
      <c r="K26" s="61">
        <f t="shared" si="3"/>
        <v>125.13090702343271</v>
      </c>
      <c r="L26" s="61">
        <f t="shared" si="4"/>
        <v>46.268682497279116</v>
      </c>
    </row>
    <row r="27" spans="2:12" x14ac:dyDescent="0.25">
      <c r="B27" s="62"/>
      <c r="C27" s="62"/>
      <c r="D27" s="62"/>
      <c r="E27" s="62" t="s">
        <v>72</v>
      </c>
      <c r="F27" s="62" t="s">
        <v>73</v>
      </c>
      <c r="G27" s="62">
        <v>1847241.24</v>
      </c>
      <c r="H27" s="62">
        <v>4966000</v>
      </c>
      <c r="I27" s="62">
        <v>4966000</v>
      </c>
      <c r="J27" s="62">
        <v>2309852.42</v>
      </c>
      <c r="K27" s="62">
        <f t="shared" si="3"/>
        <v>125.04335492206746</v>
      </c>
      <c r="L27" s="62">
        <f t="shared" si="4"/>
        <v>46.513339105920259</v>
      </c>
    </row>
    <row r="28" spans="2:12" x14ac:dyDescent="0.25">
      <c r="B28" s="62"/>
      <c r="C28" s="62"/>
      <c r="D28" s="62"/>
      <c r="E28" s="62" t="s">
        <v>74</v>
      </c>
      <c r="F28" s="62" t="s">
        <v>75</v>
      </c>
      <c r="G28" s="62">
        <v>21352.16</v>
      </c>
      <c r="H28" s="62">
        <v>87500</v>
      </c>
      <c r="I28" s="62">
        <v>87500</v>
      </c>
      <c r="J28" s="62">
        <v>28335.45</v>
      </c>
      <c r="K28" s="62">
        <f t="shared" si="3"/>
        <v>132.70530943941972</v>
      </c>
      <c r="L28" s="62">
        <f t="shared" si="4"/>
        <v>32.383371428571429</v>
      </c>
    </row>
    <row r="29" spans="2:12" x14ac:dyDescent="0.25">
      <c r="B29" s="61"/>
      <c r="C29" s="61"/>
      <c r="D29" s="61" t="s">
        <v>76</v>
      </c>
      <c r="E29" s="61"/>
      <c r="F29" s="61" t="s">
        <v>77</v>
      </c>
      <c r="G29" s="61">
        <f>G30</f>
        <v>62227.07</v>
      </c>
      <c r="H29" s="61">
        <f>H30</f>
        <v>155000</v>
      </c>
      <c r="I29" s="61">
        <f>I30</f>
        <v>155000</v>
      </c>
      <c r="J29" s="61">
        <f>J30</f>
        <v>70440.649999999994</v>
      </c>
      <c r="K29" s="61">
        <f t="shared" si="3"/>
        <v>113.19936805637803</v>
      </c>
      <c r="L29" s="61">
        <f t="shared" si="4"/>
        <v>45.445580645161293</v>
      </c>
    </row>
    <row r="30" spans="2:12" x14ac:dyDescent="0.25">
      <c r="B30" s="62"/>
      <c r="C30" s="62"/>
      <c r="D30" s="62"/>
      <c r="E30" s="62" t="s">
        <v>78</v>
      </c>
      <c r="F30" s="62" t="s">
        <v>77</v>
      </c>
      <c r="G30" s="62">
        <v>62227.07</v>
      </c>
      <c r="H30" s="62">
        <v>155000</v>
      </c>
      <c r="I30" s="62">
        <v>155000</v>
      </c>
      <c r="J30" s="62">
        <v>70440.649999999994</v>
      </c>
      <c r="K30" s="62">
        <f t="shared" si="3"/>
        <v>113.19936805637803</v>
      </c>
      <c r="L30" s="62">
        <f t="shared" si="4"/>
        <v>45.445580645161293</v>
      </c>
    </row>
    <row r="31" spans="2:12" x14ac:dyDescent="0.25">
      <c r="B31" s="61"/>
      <c r="C31" s="61"/>
      <c r="D31" s="61" t="s">
        <v>79</v>
      </c>
      <c r="E31" s="61"/>
      <c r="F31" s="61" t="s">
        <v>80</v>
      </c>
      <c r="G31" s="61">
        <f>G32+G33</f>
        <v>287990.5</v>
      </c>
      <c r="H31" s="61">
        <f>H32+H33</f>
        <v>800500</v>
      </c>
      <c r="I31" s="61">
        <f>I32+I33</f>
        <v>800500</v>
      </c>
      <c r="J31" s="61">
        <f>J32+J33</f>
        <v>378370.21</v>
      </c>
      <c r="K31" s="61">
        <f t="shared" si="3"/>
        <v>131.38287894913199</v>
      </c>
      <c r="L31" s="61">
        <f t="shared" si="4"/>
        <v>47.266734540911933</v>
      </c>
    </row>
    <row r="32" spans="2:12" x14ac:dyDescent="0.25">
      <c r="B32" s="62"/>
      <c r="C32" s="62"/>
      <c r="D32" s="62"/>
      <c r="E32" s="62" t="s">
        <v>81</v>
      </c>
      <c r="F32" s="62" t="s">
        <v>82</v>
      </c>
      <c r="G32" s="62">
        <v>0</v>
      </c>
      <c r="H32" s="62">
        <v>13600</v>
      </c>
      <c r="I32" s="62">
        <v>13600</v>
      </c>
      <c r="J32" s="62">
        <v>0</v>
      </c>
      <c r="K32" s="62" t="e">
        <f t="shared" si="3"/>
        <v>#DIV/0!</v>
      </c>
      <c r="L32" s="62">
        <f t="shared" si="4"/>
        <v>0</v>
      </c>
    </row>
    <row r="33" spans="2:12" x14ac:dyDescent="0.25">
      <c r="B33" s="62"/>
      <c r="C33" s="62"/>
      <c r="D33" s="62"/>
      <c r="E33" s="62" t="s">
        <v>83</v>
      </c>
      <c r="F33" s="62" t="s">
        <v>84</v>
      </c>
      <c r="G33" s="62">
        <v>287990.5</v>
      </c>
      <c r="H33" s="62">
        <v>786900</v>
      </c>
      <c r="I33" s="62">
        <v>786900</v>
      </c>
      <c r="J33" s="62">
        <v>378370.21</v>
      </c>
      <c r="K33" s="62">
        <f t="shared" si="3"/>
        <v>131.38287894913199</v>
      </c>
      <c r="L33" s="62">
        <f t="shared" si="4"/>
        <v>48.083645952471727</v>
      </c>
    </row>
    <row r="34" spans="2:12" x14ac:dyDescent="0.25">
      <c r="B34" s="61"/>
      <c r="C34" s="61" t="s">
        <v>85</v>
      </c>
      <c r="D34" s="61"/>
      <c r="E34" s="61"/>
      <c r="F34" s="61" t="s">
        <v>86</v>
      </c>
      <c r="G34" s="61">
        <f>G35+G40+G46+G56+G58</f>
        <v>362829.61000000004</v>
      </c>
      <c r="H34" s="61">
        <f>H35+H40+H46+H56+H58</f>
        <v>702590</v>
      </c>
      <c r="I34" s="61">
        <f>I35+I40+I46+I56+I58</f>
        <v>702590</v>
      </c>
      <c r="J34" s="61">
        <f>J35+J40+J46+J56+J58</f>
        <v>426977.69000000006</v>
      </c>
      <c r="K34" s="61">
        <f t="shared" si="3"/>
        <v>117.67994624253515</v>
      </c>
      <c r="L34" s="61">
        <f t="shared" si="4"/>
        <v>60.771956617657523</v>
      </c>
    </row>
    <row r="35" spans="2:12" x14ac:dyDescent="0.25">
      <c r="B35" s="61"/>
      <c r="C35" s="61"/>
      <c r="D35" s="61" t="s">
        <v>87</v>
      </c>
      <c r="E35" s="61"/>
      <c r="F35" s="61" t="s">
        <v>88</v>
      </c>
      <c r="G35" s="61">
        <f>G36+G37+G38+G39</f>
        <v>37183.21</v>
      </c>
      <c r="H35" s="61">
        <f>H36+H37+H38+H39</f>
        <v>98000</v>
      </c>
      <c r="I35" s="61">
        <f>I36+I37+I38+I39</f>
        <v>98000</v>
      </c>
      <c r="J35" s="61">
        <f>J36+J37+J38+J39</f>
        <v>46753.66</v>
      </c>
      <c r="K35" s="61">
        <f t="shared" si="3"/>
        <v>125.73863310886823</v>
      </c>
      <c r="L35" s="61">
        <f t="shared" si="4"/>
        <v>47.707816326530612</v>
      </c>
    </row>
    <row r="36" spans="2:12" x14ac:dyDescent="0.25">
      <c r="B36" s="62"/>
      <c r="C36" s="62"/>
      <c r="D36" s="62"/>
      <c r="E36" s="62" t="s">
        <v>89</v>
      </c>
      <c r="F36" s="62" t="s">
        <v>90</v>
      </c>
      <c r="G36" s="62">
        <v>2480.52</v>
      </c>
      <c r="H36" s="62">
        <v>11000</v>
      </c>
      <c r="I36" s="62">
        <v>11000</v>
      </c>
      <c r="J36" s="62">
        <v>3328.5</v>
      </c>
      <c r="K36" s="62">
        <f t="shared" si="3"/>
        <v>134.18557399254996</v>
      </c>
      <c r="L36" s="62">
        <f t="shared" si="4"/>
        <v>30.259090909090908</v>
      </c>
    </row>
    <row r="37" spans="2:12" x14ac:dyDescent="0.25">
      <c r="B37" s="62"/>
      <c r="C37" s="62"/>
      <c r="D37" s="62"/>
      <c r="E37" s="62" t="s">
        <v>91</v>
      </c>
      <c r="F37" s="62" t="s">
        <v>92</v>
      </c>
      <c r="G37" s="62">
        <v>34123.160000000003</v>
      </c>
      <c r="H37" s="62">
        <v>84500</v>
      </c>
      <c r="I37" s="62">
        <v>84500</v>
      </c>
      <c r="J37" s="62">
        <v>40822.58</v>
      </c>
      <c r="K37" s="62">
        <f t="shared" si="3"/>
        <v>119.63305860301331</v>
      </c>
      <c r="L37" s="62">
        <f t="shared" si="4"/>
        <v>48.31074556213018</v>
      </c>
    </row>
    <row r="38" spans="2:12" x14ac:dyDescent="0.25">
      <c r="B38" s="62"/>
      <c r="C38" s="62"/>
      <c r="D38" s="62"/>
      <c r="E38" s="62" t="s">
        <v>93</v>
      </c>
      <c r="F38" s="62" t="s">
        <v>94</v>
      </c>
      <c r="G38" s="62">
        <v>0</v>
      </c>
      <c r="H38" s="62">
        <v>1000</v>
      </c>
      <c r="I38" s="62">
        <v>1000</v>
      </c>
      <c r="J38" s="62">
        <v>550</v>
      </c>
      <c r="K38" s="62" t="e">
        <f t="shared" si="3"/>
        <v>#DIV/0!</v>
      </c>
      <c r="L38" s="62">
        <f t="shared" si="4"/>
        <v>55</v>
      </c>
    </row>
    <row r="39" spans="2:12" x14ac:dyDescent="0.25">
      <c r="B39" s="62"/>
      <c r="C39" s="62"/>
      <c r="D39" s="62"/>
      <c r="E39" s="62" t="s">
        <v>95</v>
      </c>
      <c r="F39" s="62" t="s">
        <v>96</v>
      </c>
      <c r="G39" s="62">
        <v>579.53</v>
      </c>
      <c r="H39" s="62">
        <v>1500</v>
      </c>
      <c r="I39" s="62">
        <v>1500</v>
      </c>
      <c r="J39" s="62">
        <v>2052.58</v>
      </c>
      <c r="K39" s="62">
        <f t="shared" si="3"/>
        <v>354.1801114696392</v>
      </c>
      <c r="L39" s="62">
        <f t="shared" si="4"/>
        <v>136.83866666666665</v>
      </c>
    </row>
    <row r="40" spans="2:12" x14ac:dyDescent="0.25">
      <c r="B40" s="61"/>
      <c r="C40" s="61"/>
      <c r="D40" s="61" t="s">
        <v>97</v>
      </c>
      <c r="E40" s="61"/>
      <c r="F40" s="61" t="s">
        <v>98</v>
      </c>
      <c r="G40" s="61">
        <f>G41+G42+G43+G44+G45</f>
        <v>24369.420000000002</v>
      </c>
      <c r="H40" s="61">
        <f>H41+H42+H43+H44+H45</f>
        <v>69100</v>
      </c>
      <c r="I40" s="61">
        <f>I41+I42+I43+I44+I45</f>
        <v>69100</v>
      </c>
      <c r="J40" s="61">
        <f>J41+J42+J43+J44+J45</f>
        <v>27270.170000000002</v>
      </c>
      <c r="K40" s="61">
        <f t="shared" si="3"/>
        <v>111.90323774632304</v>
      </c>
      <c r="L40" s="61">
        <f t="shared" si="4"/>
        <v>39.464790159189583</v>
      </c>
    </row>
    <row r="41" spans="2:12" x14ac:dyDescent="0.25">
      <c r="B41" s="62"/>
      <c r="C41" s="62"/>
      <c r="D41" s="62"/>
      <c r="E41" s="62" t="s">
        <v>99</v>
      </c>
      <c r="F41" s="62" t="s">
        <v>100</v>
      </c>
      <c r="G41" s="62">
        <v>18636</v>
      </c>
      <c r="H41" s="62">
        <v>44500</v>
      </c>
      <c r="I41" s="62">
        <v>44500</v>
      </c>
      <c r="J41" s="62">
        <v>19935.04</v>
      </c>
      <c r="K41" s="62">
        <f t="shared" si="3"/>
        <v>106.97059454818631</v>
      </c>
      <c r="L41" s="62">
        <f t="shared" si="4"/>
        <v>44.79784269662921</v>
      </c>
    </row>
    <row r="42" spans="2:12" x14ac:dyDescent="0.25">
      <c r="B42" s="62"/>
      <c r="C42" s="62"/>
      <c r="D42" s="62"/>
      <c r="E42" s="62" t="s">
        <v>101</v>
      </c>
      <c r="F42" s="62" t="s">
        <v>102</v>
      </c>
      <c r="G42" s="62">
        <v>1394.64</v>
      </c>
      <c r="H42" s="62">
        <v>7000</v>
      </c>
      <c r="I42" s="62">
        <v>7000</v>
      </c>
      <c r="J42" s="62">
        <v>1042.74</v>
      </c>
      <c r="K42" s="62">
        <f t="shared" si="3"/>
        <v>74.767681982447073</v>
      </c>
      <c r="L42" s="62">
        <f t="shared" si="4"/>
        <v>14.896285714285714</v>
      </c>
    </row>
    <row r="43" spans="2:12" x14ac:dyDescent="0.25">
      <c r="B43" s="62"/>
      <c r="C43" s="62"/>
      <c r="D43" s="62"/>
      <c r="E43" s="62" t="s">
        <v>103</v>
      </c>
      <c r="F43" s="62" t="s">
        <v>104</v>
      </c>
      <c r="G43" s="62">
        <v>1468.63</v>
      </c>
      <c r="H43" s="62">
        <v>5000</v>
      </c>
      <c r="I43" s="62">
        <v>5000</v>
      </c>
      <c r="J43" s="62">
        <v>1657.23</v>
      </c>
      <c r="K43" s="62">
        <f t="shared" si="3"/>
        <v>112.84190027440539</v>
      </c>
      <c r="L43" s="62">
        <f t="shared" si="4"/>
        <v>33.144599999999997</v>
      </c>
    </row>
    <row r="44" spans="2:12" x14ac:dyDescent="0.25">
      <c r="B44" s="62"/>
      <c r="C44" s="62"/>
      <c r="D44" s="62"/>
      <c r="E44" s="62" t="s">
        <v>105</v>
      </c>
      <c r="F44" s="62" t="s">
        <v>106</v>
      </c>
      <c r="G44" s="62">
        <v>2870.15</v>
      </c>
      <c r="H44" s="62">
        <v>12200</v>
      </c>
      <c r="I44" s="62">
        <v>12200</v>
      </c>
      <c r="J44" s="62">
        <v>4635.16</v>
      </c>
      <c r="K44" s="62">
        <f t="shared" si="3"/>
        <v>161.49539222688711</v>
      </c>
      <c r="L44" s="62">
        <f t="shared" si="4"/>
        <v>37.993114754098357</v>
      </c>
    </row>
    <row r="45" spans="2:12" x14ac:dyDescent="0.25">
      <c r="B45" s="62"/>
      <c r="C45" s="62"/>
      <c r="D45" s="62"/>
      <c r="E45" s="62" t="s">
        <v>107</v>
      </c>
      <c r="F45" s="62" t="s">
        <v>108</v>
      </c>
      <c r="G45" s="62">
        <v>0</v>
      </c>
      <c r="H45" s="62">
        <v>400</v>
      </c>
      <c r="I45" s="62">
        <v>400</v>
      </c>
      <c r="J45" s="62">
        <v>0</v>
      </c>
      <c r="K45" s="62" t="e">
        <f t="shared" si="3"/>
        <v>#DIV/0!</v>
      </c>
      <c r="L45" s="62">
        <f t="shared" si="4"/>
        <v>0</v>
      </c>
    </row>
    <row r="46" spans="2:12" x14ac:dyDescent="0.25">
      <c r="B46" s="61"/>
      <c r="C46" s="61"/>
      <c r="D46" s="61" t="s">
        <v>109</v>
      </c>
      <c r="E46" s="61"/>
      <c r="F46" s="61" t="s">
        <v>110</v>
      </c>
      <c r="G46" s="61">
        <f>G47+G48+G49+G50+G51+G52+G53+G54+G55</f>
        <v>300629.61000000004</v>
      </c>
      <c r="H46" s="61">
        <f>H47+H48+H49+H50+H51+H52+H53+H54+H55</f>
        <v>524190</v>
      </c>
      <c r="I46" s="61">
        <f>I47+I48+I49+I50+I51+I52+I53+I54+I55</f>
        <v>524190</v>
      </c>
      <c r="J46" s="61">
        <f>J47+J48+J49+J50+J51+J52+J53+J54+J55</f>
        <v>351507.74</v>
      </c>
      <c r="K46" s="61">
        <f t="shared" si="3"/>
        <v>116.92385856469691</v>
      </c>
      <c r="L46" s="61">
        <f t="shared" si="4"/>
        <v>67.057315095671413</v>
      </c>
    </row>
    <row r="47" spans="2:12" x14ac:dyDescent="0.25">
      <c r="B47" s="62"/>
      <c r="C47" s="62"/>
      <c r="D47" s="62"/>
      <c r="E47" s="62" t="s">
        <v>111</v>
      </c>
      <c r="F47" s="62" t="s">
        <v>112</v>
      </c>
      <c r="G47" s="62">
        <v>25319.74</v>
      </c>
      <c r="H47" s="62">
        <v>50000</v>
      </c>
      <c r="I47" s="62">
        <v>50000</v>
      </c>
      <c r="J47" s="62">
        <v>33177.300000000003</v>
      </c>
      <c r="K47" s="62">
        <f t="shared" si="3"/>
        <v>131.03333604531483</v>
      </c>
      <c r="L47" s="62">
        <f t="shared" si="4"/>
        <v>66.354600000000005</v>
      </c>
    </row>
    <row r="48" spans="2:12" x14ac:dyDescent="0.25">
      <c r="B48" s="62"/>
      <c r="C48" s="62"/>
      <c r="D48" s="62"/>
      <c r="E48" s="62" t="s">
        <v>113</v>
      </c>
      <c r="F48" s="62" t="s">
        <v>114</v>
      </c>
      <c r="G48" s="62">
        <v>951.55</v>
      </c>
      <c r="H48" s="62">
        <v>5000</v>
      </c>
      <c r="I48" s="62">
        <v>5000</v>
      </c>
      <c r="J48" s="62">
        <v>913.5</v>
      </c>
      <c r="K48" s="62">
        <f t="shared" si="3"/>
        <v>96.001261100310032</v>
      </c>
      <c r="L48" s="62">
        <f t="shared" si="4"/>
        <v>18.27</v>
      </c>
    </row>
    <row r="49" spans="2:12" x14ac:dyDescent="0.25">
      <c r="B49" s="62"/>
      <c r="C49" s="62"/>
      <c r="D49" s="62"/>
      <c r="E49" s="62" t="s">
        <v>115</v>
      </c>
      <c r="F49" s="62" t="s">
        <v>116</v>
      </c>
      <c r="G49" s="62">
        <v>640</v>
      </c>
      <c r="H49" s="62">
        <v>8000</v>
      </c>
      <c r="I49" s="62">
        <v>8000</v>
      </c>
      <c r="J49" s="62">
        <v>891</v>
      </c>
      <c r="K49" s="62">
        <f t="shared" si="3"/>
        <v>139.21875</v>
      </c>
      <c r="L49" s="62">
        <f t="shared" si="4"/>
        <v>11.137499999999999</v>
      </c>
    </row>
    <row r="50" spans="2:12" x14ac:dyDescent="0.25">
      <c r="B50" s="62"/>
      <c r="C50" s="62"/>
      <c r="D50" s="62"/>
      <c r="E50" s="62" t="s">
        <v>117</v>
      </c>
      <c r="F50" s="62" t="s">
        <v>118</v>
      </c>
      <c r="G50" s="62">
        <v>1856.79</v>
      </c>
      <c r="H50" s="62">
        <v>4500</v>
      </c>
      <c r="I50" s="62">
        <v>4500</v>
      </c>
      <c r="J50" s="62">
        <v>2480.41</v>
      </c>
      <c r="K50" s="62">
        <f t="shared" si="3"/>
        <v>133.58591978629786</v>
      </c>
      <c r="L50" s="62">
        <f t="shared" si="4"/>
        <v>55.120222222222225</v>
      </c>
    </row>
    <row r="51" spans="2:12" x14ac:dyDescent="0.25">
      <c r="B51" s="62"/>
      <c r="C51" s="62"/>
      <c r="D51" s="62"/>
      <c r="E51" s="62" t="s">
        <v>119</v>
      </c>
      <c r="F51" s="62" t="s">
        <v>120</v>
      </c>
      <c r="G51" s="62">
        <v>5057.24</v>
      </c>
      <c r="H51" s="62">
        <v>10000</v>
      </c>
      <c r="I51" s="62">
        <v>10000</v>
      </c>
      <c r="J51" s="62">
        <v>5364.86</v>
      </c>
      <c r="K51" s="62">
        <f t="shared" si="3"/>
        <v>106.08276451186813</v>
      </c>
      <c r="L51" s="62">
        <f t="shared" si="4"/>
        <v>53.648600000000002</v>
      </c>
    </row>
    <row r="52" spans="2:12" x14ac:dyDescent="0.25">
      <c r="B52" s="62"/>
      <c r="C52" s="62"/>
      <c r="D52" s="62"/>
      <c r="E52" s="62" t="s">
        <v>121</v>
      </c>
      <c r="F52" s="62" t="s">
        <v>122</v>
      </c>
      <c r="G52" s="62">
        <v>275</v>
      </c>
      <c r="H52" s="62">
        <v>20000</v>
      </c>
      <c r="I52" s="62">
        <v>20000</v>
      </c>
      <c r="J52" s="62">
        <v>529.11</v>
      </c>
      <c r="K52" s="62">
        <f t="shared" si="3"/>
        <v>192.40363636363637</v>
      </c>
      <c r="L52" s="62">
        <f t="shared" si="4"/>
        <v>2.6455500000000001</v>
      </c>
    </row>
    <row r="53" spans="2:12" x14ac:dyDescent="0.25">
      <c r="B53" s="62"/>
      <c r="C53" s="62"/>
      <c r="D53" s="62"/>
      <c r="E53" s="62" t="s">
        <v>123</v>
      </c>
      <c r="F53" s="62" t="s">
        <v>124</v>
      </c>
      <c r="G53" s="62">
        <v>266140.93</v>
      </c>
      <c r="H53" s="62">
        <v>421650</v>
      </c>
      <c r="I53" s="62">
        <v>421650</v>
      </c>
      <c r="J53" s="62">
        <v>307351.59999999998</v>
      </c>
      <c r="K53" s="62">
        <f t="shared" si="3"/>
        <v>115.48452919286034</v>
      </c>
      <c r="L53" s="62">
        <f t="shared" si="4"/>
        <v>72.892588639867185</v>
      </c>
    </row>
    <row r="54" spans="2:12" x14ac:dyDescent="0.25">
      <c r="B54" s="62"/>
      <c r="C54" s="62"/>
      <c r="D54" s="62"/>
      <c r="E54" s="62" t="s">
        <v>125</v>
      </c>
      <c r="F54" s="62" t="s">
        <v>126</v>
      </c>
      <c r="G54" s="62">
        <v>9.9600000000000009</v>
      </c>
      <c r="H54" s="62">
        <v>40</v>
      </c>
      <c r="I54" s="62">
        <v>40</v>
      </c>
      <c r="J54" s="62">
        <v>9.9600000000000009</v>
      </c>
      <c r="K54" s="62">
        <f t="shared" si="3"/>
        <v>99.999999999999986</v>
      </c>
      <c r="L54" s="62">
        <f t="shared" si="4"/>
        <v>24.9</v>
      </c>
    </row>
    <row r="55" spans="2:12" x14ac:dyDescent="0.25">
      <c r="B55" s="62"/>
      <c r="C55" s="62"/>
      <c r="D55" s="62"/>
      <c r="E55" s="62" t="s">
        <v>127</v>
      </c>
      <c r="F55" s="62" t="s">
        <v>128</v>
      </c>
      <c r="G55" s="62">
        <v>378.4</v>
      </c>
      <c r="H55" s="62">
        <v>5000</v>
      </c>
      <c r="I55" s="62">
        <v>5000</v>
      </c>
      <c r="J55" s="62">
        <v>790</v>
      </c>
      <c r="K55" s="62">
        <f t="shared" ref="K55:K76" si="5">(J55*100)/G55</f>
        <v>208.77378435517971</v>
      </c>
      <c r="L55" s="62">
        <f t="shared" ref="L55:L76" si="6">(J55*100)/I55</f>
        <v>15.8</v>
      </c>
    </row>
    <row r="56" spans="2:12" x14ac:dyDescent="0.25">
      <c r="B56" s="61"/>
      <c r="C56" s="61"/>
      <c r="D56" s="61" t="s">
        <v>129</v>
      </c>
      <c r="E56" s="61"/>
      <c r="F56" s="61" t="s">
        <v>130</v>
      </c>
      <c r="G56" s="61">
        <f>G57</f>
        <v>413.85</v>
      </c>
      <c r="H56" s="61">
        <f>H57</f>
        <v>2500</v>
      </c>
      <c r="I56" s="61">
        <f>I57</f>
        <v>2500</v>
      </c>
      <c r="J56" s="61">
        <f>J57</f>
        <v>550.34</v>
      </c>
      <c r="K56" s="61">
        <f t="shared" si="5"/>
        <v>132.98054850791348</v>
      </c>
      <c r="L56" s="61">
        <f t="shared" si="6"/>
        <v>22.0136</v>
      </c>
    </row>
    <row r="57" spans="2:12" x14ac:dyDescent="0.25">
      <c r="B57" s="62"/>
      <c r="C57" s="62"/>
      <c r="D57" s="62"/>
      <c r="E57" s="62" t="s">
        <v>131</v>
      </c>
      <c r="F57" s="62" t="s">
        <v>132</v>
      </c>
      <c r="G57" s="62">
        <v>413.85</v>
      </c>
      <c r="H57" s="62">
        <v>2500</v>
      </c>
      <c r="I57" s="62">
        <v>2500</v>
      </c>
      <c r="J57" s="62">
        <v>550.34</v>
      </c>
      <c r="K57" s="62">
        <f t="shared" si="5"/>
        <v>132.98054850791348</v>
      </c>
      <c r="L57" s="62">
        <f t="shared" si="6"/>
        <v>22.0136</v>
      </c>
    </row>
    <row r="58" spans="2:12" x14ac:dyDescent="0.25">
      <c r="B58" s="61"/>
      <c r="C58" s="61"/>
      <c r="D58" s="61" t="s">
        <v>133</v>
      </c>
      <c r="E58" s="61"/>
      <c r="F58" s="61" t="s">
        <v>134</v>
      </c>
      <c r="G58" s="61">
        <f>G59+G60+G61+G62+G63</f>
        <v>233.51999999999998</v>
      </c>
      <c r="H58" s="61">
        <f>H59+H60+H61+H62+H63</f>
        <v>8800</v>
      </c>
      <c r="I58" s="61">
        <f>I59+I60+I61+I62+I63</f>
        <v>8800</v>
      </c>
      <c r="J58" s="61">
        <f>J59+J60+J61+J62+J63</f>
        <v>895.78</v>
      </c>
      <c r="K58" s="61">
        <f t="shared" si="5"/>
        <v>383.59883521754028</v>
      </c>
      <c r="L58" s="61">
        <f t="shared" si="6"/>
        <v>10.179318181818182</v>
      </c>
    </row>
    <row r="59" spans="2:12" x14ac:dyDescent="0.25">
      <c r="B59" s="62"/>
      <c r="C59" s="62"/>
      <c r="D59" s="62"/>
      <c r="E59" s="62" t="s">
        <v>135</v>
      </c>
      <c r="F59" s="62" t="s">
        <v>136</v>
      </c>
      <c r="G59" s="62">
        <v>0</v>
      </c>
      <c r="H59" s="62">
        <v>2200</v>
      </c>
      <c r="I59" s="62">
        <v>2200</v>
      </c>
      <c r="J59" s="62">
        <v>669.8</v>
      </c>
      <c r="K59" s="62" t="e">
        <f t="shared" si="5"/>
        <v>#DIV/0!</v>
      </c>
      <c r="L59" s="62">
        <f t="shared" si="6"/>
        <v>30.445454545454545</v>
      </c>
    </row>
    <row r="60" spans="2:12" x14ac:dyDescent="0.25">
      <c r="B60" s="62"/>
      <c r="C60" s="62"/>
      <c r="D60" s="62"/>
      <c r="E60" s="62" t="s">
        <v>137</v>
      </c>
      <c r="F60" s="62" t="s">
        <v>138</v>
      </c>
      <c r="G60" s="62">
        <v>0</v>
      </c>
      <c r="H60" s="62">
        <v>2500</v>
      </c>
      <c r="I60" s="62">
        <v>2500</v>
      </c>
      <c r="J60" s="62">
        <v>0</v>
      </c>
      <c r="K60" s="62" t="e">
        <f t="shared" si="5"/>
        <v>#DIV/0!</v>
      </c>
      <c r="L60" s="62">
        <f t="shared" si="6"/>
        <v>0</v>
      </c>
    </row>
    <row r="61" spans="2:12" x14ac:dyDescent="0.25">
      <c r="B61" s="62"/>
      <c r="C61" s="62"/>
      <c r="D61" s="62"/>
      <c r="E61" s="62" t="s">
        <v>139</v>
      </c>
      <c r="F61" s="62" t="s">
        <v>140</v>
      </c>
      <c r="G61" s="62">
        <v>0</v>
      </c>
      <c r="H61" s="62">
        <v>700</v>
      </c>
      <c r="I61" s="62">
        <v>700</v>
      </c>
      <c r="J61" s="62">
        <v>0</v>
      </c>
      <c r="K61" s="62" t="e">
        <f t="shared" si="5"/>
        <v>#DIV/0!</v>
      </c>
      <c r="L61" s="62">
        <f t="shared" si="6"/>
        <v>0</v>
      </c>
    </row>
    <row r="62" spans="2:12" x14ac:dyDescent="0.25">
      <c r="B62" s="62"/>
      <c r="C62" s="62"/>
      <c r="D62" s="62"/>
      <c r="E62" s="62" t="s">
        <v>141</v>
      </c>
      <c r="F62" s="62" t="s">
        <v>142</v>
      </c>
      <c r="G62" s="62">
        <v>59.73</v>
      </c>
      <c r="H62" s="62">
        <v>400</v>
      </c>
      <c r="I62" s="62">
        <v>400</v>
      </c>
      <c r="J62" s="62">
        <v>0</v>
      </c>
      <c r="K62" s="62">
        <f t="shared" si="5"/>
        <v>0</v>
      </c>
      <c r="L62" s="62">
        <f t="shared" si="6"/>
        <v>0</v>
      </c>
    </row>
    <row r="63" spans="2:12" x14ac:dyDescent="0.25">
      <c r="B63" s="62"/>
      <c r="C63" s="62"/>
      <c r="D63" s="62"/>
      <c r="E63" s="62" t="s">
        <v>143</v>
      </c>
      <c r="F63" s="62" t="s">
        <v>134</v>
      </c>
      <c r="G63" s="62">
        <v>173.79</v>
      </c>
      <c r="H63" s="62">
        <v>3000</v>
      </c>
      <c r="I63" s="62">
        <v>3000</v>
      </c>
      <c r="J63" s="62">
        <v>225.98</v>
      </c>
      <c r="K63" s="62">
        <f t="shared" si="5"/>
        <v>130.03049657632775</v>
      </c>
      <c r="L63" s="62">
        <f t="shared" si="6"/>
        <v>7.5326666666666666</v>
      </c>
    </row>
    <row r="64" spans="2:12" x14ac:dyDescent="0.25">
      <c r="B64" s="61"/>
      <c r="C64" s="61" t="s">
        <v>144</v>
      </c>
      <c r="D64" s="61"/>
      <c r="E64" s="61"/>
      <c r="F64" s="61" t="s">
        <v>145</v>
      </c>
      <c r="G64" s="61">
        <f>G65+G67</f>
        <v>715.1099999999999</v>
      </c>
      <c r="H64" s="61">
        <f>H65+H67</f>
        <v>12025</v>
      </c>
      <c r="I64" s="61">
        <f>I65+I67</f>
        <v>12025</v>
      </c>
      <c r="J64" s="61">
        <f>J65+J67</f>
        <v>685.85</v>
      </c>
      <c r="K64" s="61">
        <f t="shared" si="5"/>
        <v>95.908321796646689</v>
      </c>
      <c r="L64" s="61">
        <f t="shared" si="6"/>
        <v>5.7035343035343038</v>
      </c>
    </row>
    <row r="65" spans="2:12" x14ac:dyDescent="0.25">
      <c r="B65" s="61"/>
      <c r="C65" s="61"/>
      <c r="D65" s="61" t="s">
        <v>146</v>
      </c>
      <c r="E65" s="61"/>
      <c r="F65" s="61" t="s">
        <v>147</v>
      </c>
      <c r="G65" s="61">
        <f>G66</f>
        <v>73.56</v>
      </c>
      <c r="H65" s="61">
        <f>H66</f>
        <v>25</v>
      </c>
      <c r="I65" s="61">
        <f>I66</f>
        <v>25</v>
      </c>
      <c r="J65" s="61">
        <f>J66</f>
        <v>23.48</v>
      </c>
      <c r="K65" s="61">
        <f t="shared" si="5"/>
        <v>31.919521479064709</v>
      </c>
      <c r="L65" s="61">
        <f t="shared" si="6"/>
        <v>93.92</v>
      </c>
    </row>
    <row r="66" spans="2:12" x14ac:dyDescent="0.25">
      <c r="B66" s="62"/>
      <c r="C66" s="62"/>
      <c r="D66" s="62"/>
      <c r="E66" s="62" t="s">
        <v>148</v>
      </c>
      <c r="F66" s="62" t="s">
        <v>149</v>
      </c>
      <c r="G66" s="62">
        <v>73.56</v>
      </c>
      <c r="H66" s="62">
        <v>25</v>
      </c>
      <c r="I66" s="62">
        <v>25</v>
      </c>
      <c r="J66" s="62">
        <v>23.48</v>
      </c>
      <c r="K66" s="62">
        <f t="shared" si="5"/>
        <v>31.919521479064709</v>
      </c>
      <c r="L66" s="62">
        <f t="shared" si="6"/>
        <v>93.92</v>
      </c>
    </row>
    <row r="67" spans="2:12" x14ac:dyDescent="0.25">
      <c r="B67" s="61"/>
      <c r="C67" s="61"/>
      <c r="D67" s="61" t="s">
        <v>150</v>
      </c>
      <c r="E67" s="61"/>
      <c r="F67" s="61" t="s">
        <v>151</v>
      </c>
      <c r="G67" s="61">
        <f>G68+G69</f>
        <v>641.54999999999995</v>
      </c>
      <c r="H67" s="61">
        <f>H68+H69</f>
        <v>12000</v>
      </c>
      <c r="I67" s="61">
        <f>I68+I69</f>
        <v>12000</v>
      </c>
      <c r="J67" s="61">
        <f>J68+J69</f>
        <v>662.37</v>
      </c>
      <c r="K67" s="61">
        <f t="shared" si="5"/>
        <v>103.24526537292495</v>
      </c>
      <c r="L67" s="61">
        <f t="shared" si="6"/>
        <v>5.5197500000000002</v>
      </c>
    </row>
    <row r="68" spans="2:12" x14ac:dyDescent="0.25">
      <c r="B68" s="62"/>
      <c r="C68" s="62"/>
      <c r="D68" s="62"/>
      <c r="E68" s="62" t="s">
        <v>152</v>
      </c>
      <c r="F68" s="62" t="s">
        <v>153</v>
      </c>
      <c r="G68" s="62">
        <v>641.54999999999995</v>
      </c>
      <c r="H68" s="62">
        <v>1500</v>
      </c>
      <c r="I68" s="62">
        <v>1500</v>
      </c>
      <c r="J68" s="62">
        <v>662.37</v>
      </c>
      <c r="K68" s="62">
        <f t="shared" si="5"/>
        <v>103.24526537292495</v>
      </c>
      <c r="L68" s="62">
        <f t="shared" si="6"/>
        <v>44.158000000000001</v>
      </c>
    </row>
    <row r="69" spans="2:12" x14ac:dyDescent="0.25">
      <c r="B69" s="62"/>
      <c r="C69" s="62"/>
      <c r="D69" s="62"/>
      <c r="E69" s="62" t="s">
        <v>154</v>
      </c>
      <c r="F69" s="62" t="s">
        <v>155</v>
      </c>
      <c r="G69" s="62">
        <v>0</v>
      </c>
      <c r="H69" s="62">
        <v>10500</v>
      </c>
      <c r="I69" s="62">
        <v>10500</v>
      </c>
      <c r="J69" s="62">
        <v>0</v>
      </c>
      <c r="K69" s="62" t="e">
        <f t="shared" si="5"/>
        <v>#DIV/0!</v>
      </c>
      <c r="L69" s="62">
        <f t="shared" si="6"/>
        <v>0</v>
      </c>
    </row>
    <row r="70" spans="2:12" x14ac:dyDescent="0.25">
      <c r="B70" s="61" t="s">
        <v>156</v>
      </c>
      <c r="C70" s="61"/>
      <c r="D70" s="61"/>
      <c r="E70" s="61"/>
      <c r="F70" s="61" t="s">
        <v>157</v>
      </c>
      <c r="G70" s="61">
        <f>G71+G74</f>
        <v>2300.92</v>
      </c>
      <c r="H70" s="61">
        <f>H71+H74</f>
        <v>40010</v>
      </c>
      <c r="I70" s="61">
        <f>I71+I74</f>
        <v>40010</v>
      </c>
      <c r="J70" s="61">
        <f>J71+J74</f>
        <v>3476</v>
      </c>
      <c r="K70" s="61">
        <f t="shared" si="5"/>
        <v>151.07000677989674</v>
      </c>
      <c r="L70" s="61">
        <f t="shared" si="6"/>
        <v>8.6878280429892527</v>
      </c>
    </row>
    <row r="71" spans="2:12" x14ac:dyDescent="0.25">
      <c r="B71" s="61"/>
      <c r="C71" s="61" t="s">
        <v>158</v>
      </c>
      <c r="D71" s="61"/>
      <c r="E71" s="61"/>
      <c r="F71" s="61" t="s">
        <v>159</v>
      </c>
      <c r="G71" s="61">
        <f t="shared" ref="G71:J72" si="7">G72</f>
        <v>1675.92</v>
      </c>
      <c r="H71" s="61">
        <f t="shared" si="7"/>
        <v>2310</v>
      </c>
      <c r="I71" s="61">
        <f t="shared" si="7"/>
        <v>2310</v>
      </c>
      <c r="J71" s="61">
        <f t="shared" si="7"/>
        <v>1726</v>
      </c>
      <c r="K71" s="61">
        <f t="shared" si="5"/>
        <v>102.98820946107212</v>
      </c>
      <c r="L71" s="61">
        <f t="shared" si="6"/>
        <v>74.718614718614717</v>
      </c>
    </row>
    <row r="72" spans="2:12" x14ac:dyDescent="0.25">
      <c r="B72" s="61"/>
      <c r="C72" s="61"/>
      <c r="D72" s="61" t="s">
        <v>160</v>
      </c>
      <c r="E72" s="61"/>
      <c r="F72" s="61" t="s">
        <v>161</v>
      </c>
      <c r="G72" s="61">
        <f t="shared" si="7"/>
        <v>1675.92</v>
      </c>
      <c r="H72" s="61">
        <f t="shared" si="7"/>
        <v>2310</v>
      </c>
      <c r="I72" s="61">
        <f t="shared" si="7"/>
        <v>2310</v>
      </c>
      <c r="J72" s="61">
        <f t="shared" si="7"/>
        <v>1726</v>
      </c>
      <c r="K72" s="61">
        <f t="shared" si="5"/>
        <v>102.98820946107212</v>
      </c>
      <c r="L72" s="61">
        <f t="shared" si="6"/>
        <v>74.718614718614717</v>
      </c>
    </row>
    <row r="73" spans="2:12" x14ac:dyDescent="0.25">
      <c r="B73" s="62"/>
      <c r="C73" s="62"/>
      <c r="D73" s="62"/>
      <c r="E73" s="62" t="s">
        <v>162</v>
      </c>
      <c r="F73" s="62" t="s">
        <v>163</v>
      </c>
      <c r="G73" s="62">
        <v>1675.92</v>
      </c>
      <c r="H73" s="62">
        <v>2310</v>
      </c>
      <c r="I73" s="62">
        <v>2310</v>
      </c>
      <c r="J73" s="62">
        <v>1726</v>
      </c>
      <c r="K73" s="62">
        <f t="shared" si="5"/>
        <v>102.98820946107212</v>
      </c>
      <c r="L73" s="62">
        <f t="shared" si="6"/>
        <v>74.718614718614717</v>
      </c>
    </row>
    <row r="74" spans="2:12" x14ac:dyDescent="0.25">
      <c r="B74" s="61"/>
      <c r="C74" s="61" t="s">
        <v>164</v>
      </c>
      <c r="D74" s="61"/>
      <c r="E74" s="61"/>
      <c r="F74" s="61" t="s">
        <v>165</v>
      </c>
      <c r="G74" s="61">
        <f t="shared" ref="G74:J75" si="8">G75</f>
        <v>625</v>
      </c>
      <c r="H74" s="61">
        <f t="shared" si="8"/>
        <v>37700</v>
      </c>
      <c r="I74" s="61">
        <f t="shared" si="8"/>
        <v>37700</v>
      </c>
      <c r="J74" s="61">
        <f t="shared" si="8"/>
        <v>1750</v>
      </c>
      <c r="K74" s="61">
        <f t="shared" si="5"/>
        <v>280</v>
      </c>
      <c r="L74" s="61">
        <f t="shared" si="6"/>
        <v>4.6419098143236077</v>
      </c>
    </row>
    <row r="75" spans="2:12" x14ac:dyDescent="0.25">
      <c r="B75" s="61"/>
      <c r="C75" s="61"/>
      <c r="D75" s="61" t="s">
        <v>166</v>
      </c>
      <c r="E75" s="61"/>
      <c r="F75" s="61" t="s">
        <v>167</v>
      </c>
      <c r="G75" s="61">
        <f t="shared" si="8"/>
        <v>625</v>
      </c>
      <c r="H75" s="61">
        <f t="shared" si="8"/>
        <v>37700</v>
      </c>
      <c r="I75" s="61">
        <f t="shared" si="8"/>
        <v>37700</v>
      </c>
      <c r="J75" s="61">
        <f t="shared" si="8"/>
        <v>1750</v>
      </c>
      <c r="K75" s="61">
        <f t="shared" si="5"/>
        <v>280</v>
      </c>
      <c r="L75" s="61">
        <f t="shared" si="6"/>
        <v>4.6419098143236077</v>
      </c>
    </row>
    <row r="76" spans="2:12" x14ac:dyDescent="0.25">
      <c r="B76" s="62"/>
      <c r="C76" s="62"/>
      <c r="D76" s="62"/>
      <c r="E76" s="62" t="s">
        <v>168</v>
      </c>
      <c r="F76" s="62" t="s">
        <v>167</v>
      </c>
      <c r="G76" s="62">
        <v>625</v>
      </c>
      <c r="H76" s="62">
        <v>37700</v>
      </c>
      <c r="I76" s="62">
        <v>37700</v>
      </c>
      <c r="J76" s="62">
        <v>1750</v>
      </c>
      <c r="K76" s="62">
        <f t="shared" si="5"/>
        <v>280</v>
      </c>
      <c r="L76" s="62">
        <f t="shared" si="6"/>
        <v>4.6419098143236077</v>
      </c>
    </row>
    <row r="77" spans="2:12" x14ac:dyDescent="0.25">
      <c r="B77" s="61"/>
      <c r="C77" s="62"/>
      <c r="D77" s="63"/>
      <c r="E77" s="64"/>
      <c r="F77" s="8"/>
      <c r="G77" s="61"/>
      <c r="H77" s="61"/>
      <c r="I77" s="61"/>
      <c r="J77" s="61"/>
      <c r="K77" s="66"/>
      <c r="L77" s="66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D6" sqref="D6"/>
    </sheetView>
  </sheetViews>
  <sheetFormatPr defaultRowHeight="15" x14ac:dyDescent="0.25"/>
  <cols>
    <col min="1" max="1" width="8.85546875" style="59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7"/>
      <c r="C1" s="3"/>
      <c r="D1" s="3"/>
      <c r="E1" s="3"/>
      <c r="F1" s="4"/>
      <c r="G1" s="4"/>
      <c r="H1" s="4"/>
    </row>
    <row r="2" spans="1:8" ht="15.75" customHeight="1" x14ac:dyDescent="0.25">
      <c r="B2" s="114" t="s">
        <v>16</v>
      </c>
      <c r="C2" s="114"/>
      <c r="D2" s="114"/>
      <c r="E2" s="114"/>
      <c r="F2" s="114"/>
      <c r="G2" s="114"/>
      <c r="H2" s="114"/>
    </row>
    <row r="3" spans="1:8" ht="18" x14ac:dyDescent="0.25">
      <c r="B3" s="57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58">
        <v>1</v>
      </c>
      <c r="C5" s="60">
        <v>2</v>
      </c>
      <c r="D5" s="60">
        <v>3</v>
      </c>
      <c r="E5" s="60">
        <v>4</v>
      </c>
      <c r="F5" s="60">
        <v>5</v>
      </c>
      <c r="G5" s="60" t="s">
        <v>13</v>
      </c>
      <c r="H5" s="60" t="s">
        <v>14</v>
      </c>
    </row>
    <row r="6" spans="1:8" x14ac:dyDescent="0.25">
      <c r="B6" s="8" t="s">
        <v>39</v>
      </c>
      <c r="C6" s="67">
        <f>C7+C9</f>
        <v>2584656.61</v>
      </c>
      <c r="D6" s="67">
        <f>D7+D9</f>
        <v>6763625</v>
      </c>
      <c r="E6" s="67">
        <f>E7+E9</f>
        <v>6763625</v>
      </c>
      <c r="F6" s="67">
        <f>F7+F9</f>
        <v>3218138.27</v>
      </c>
      <c r="G6" s="68">
        <f t="shared" ref="G6:G15" si="0">(F6*100)/C6</f>
        <v>124.50931615244627</v>
      </c>
      <c r="H6" s="68">
        <f t="shared" ref="H6:H15" si="1">(F6*100)/E6</f>
        <v>47.580081243416068</v>
      </c>
    </row>
    <row r="7" spans="1:8" x14ac:dyDescent="0.25">
      <c r="A7"/>
      <c r="B7" s="8" t="s">
        <v>169</v>
      </c>
      <c r="C7" s="67">
        <f>C8</f>
        <v>2584656.61</v>
      </c>
      <c r="D7" s="67">
        <f>D8</f>
        <v>6760625</v>
      </c>
      <c r="E7" s="67">
        <f>E8</f>
        <v>6760625</v>
      </c>
      <c r="F7" s="67">
        <f>F8</f>
        <v>3218138.27</v>
      </c>
      <c r="G7" s="68">
        <f t="shared" si="0"/>
        <v>124.50931615244627</v>
      </c>
      <c r="H7" s="68">
        <f t="shared" si="1"/>
        <v>47.601194712027365</v>
      </c>
    </row>
    <row r="8" spans="1:8" x14ac:dyDescent="0.25">
      <c r="A8"/>
      <c r="B8" s="16" t="s">
        <v>170</v>
      </c>
      <c r="C8" s="69">
        <v>2584656.61</v>
      </c>
      <c r="D8" s="69">
        <v>6760625</v>
      </c>
      <c r="E8" s="69">
        <v>6760625</v>
      </c>
      <c r="F8" s="70">
        <v>3218138.27</v>
      </c>
      <c r="G8" s="66">
        <f t="shared" si="0"/>
        <v>124.50931615244627</v>
      </c>
      <c r="H8" s="66">
        <f t="shared" si="1"/>
        <v>47.601194712027365</v>
      </c>
    </row>
    <row r="9" spans="1:8" x14ac:dyDescent="0.25">
      <c r="A9"/>
      <c r="B9" s="8" t="s">
        <v>171</v>
      </c>
      <c r="C9" s="67">
        <f>C10</f>
        <v>0</v>
      </c>
      <c r="D9" s="67">
        <f>D10</f>
        <v>3000</v>
      </c>
      <c r="E9" s="67">
        <f>E10</f>
        <v>3000</v>
      </c>
      <c r="F9" s="67">
        <f>F10</f>
        <v>0</v>
      </c>
      <c r="G9" s="68" t="e">
        <f t="shared" si="0"/>
        <v>#DIV/0!</v>
      </c>
      <c r="H9" s="68">
        <f t="shared" si="1"/>
        <v>0</v>
      </c>
    </row>
    <row r="10" spans="1:8" x14ac:dyDescent="0.25">
      <c r="A10"/>
      <c r="B10" s="16" t="s">
        <v>172</v>
      </c>
      <c r="C10" s="69">
        <v>0</v>
      </c>
      <c r="D10" s="69">
        <v>3000</v>
      </c>
      <c r="E10" s="69">
        <v>3000</v>
      </c>
      <c r="F10" s="70">
        <v>0</v>
      </c>
      <c r="G10" s="66" t="e">
        <f t="shared" si="0"/>
        <v>#DIV/0!</v>
      </c>
      <c r="H10" s="66">
        <f t="shared" si="1"/>
        <v>0</v>
      </c>
    </row>
    <row r="11" spans="1:8" x14ac:dyDescent="0.25">
      <c r="B11" s="8" t="s">
        <v>32</v>
      </c>
      <c r="C11" s="71">
        <f>C12+C14</f>
        <v>2584656.61</v>
      </c>
      <c r="D11" s="71">
        <f>D12+D14</f>
        <v>6763625</v>
      </c>
      <c r="E11" s="71">
        <f>E12+E14</f>
        <v>6763625</v>
      </c>
      <c r="F11" s="71">
        <f>F12+F14</f>
        <v>3218138.27</v>
      </c>
      <c r="G11" s="68">
        <f t="shared" si="0"/>
        <v>124.50931615244627</v>
      </c>
      <c r="H11" s="68">
        <f t="shared" si="1"/>
        <v>47.580081243416068</v>
      </c>
    </row>
    <row r="12" spans="1:8" x14ac:dyDescent="0.25">
      <c r="A12"/>
      <c r="B12" s="8" t="s">
        <v>169</v>
      </c>
      <c r="C12" s="71">
        <f>C13</f>
        <v>2584656.61</v>
      </c>
      <c r="D12" s="71">
        <f>D13</f>
        <v>6760625</v>
      </c>
      <c r="E12" s="71">
        <f>E13</f>
        <v>6760625</v>
      </c>
      <c r="F12" s="71">
        <f>F13</f>
        <v>3218138.27</v>
      </c>
      <c r="G12" s="68">
        <f t="shared" si="0"/>
        <v>124.50931615244627</v>
      </c>
      <c r="H12" s="68">
        <f t="shared" si="1"/>
        <v>47.601194712027365</v>
      </c>
    </row>
    <row r="13" spans="1:8" x14ac:dyDescent="0.25">
      <c r="A13"/>
      <c r="B13" s="16" t="s">
        <v>170</v>
      </c>
      <c r="C13" s="69">
        <v>2584656.61</v>
      </c>
      <c r="D13" s="69">
        <v>6760625</v>
      </c>
      <c r="E13" s="72">
        <v>6760625</v>
      </c>
      <c r="F13" s="70">
        <v>3218138.27</v>
      </c>
      <c r="G13" s="66">
        <f t="shared" si="0"/>
        <v>124.50931615244627</v>
      </c>
      <c r="H13" s="66">
        <f t="shared" si="1"/>
        <v>47.601194712027365</v>
      </c>
    </row>
    <row r="14" spans="1:8" x14ac:dyDescent="0.25">
      <c r="A14"/>
      <c r="B14" s="8" t="s">
        <v>171</v>
      </c>
      <c r="C14" s="71">
        <f>C15</f>
        <v>0</v>
      </c>
      <c r="D14" s="71">
        <f>D15</f>
        <v>3000</v>
      </c>
      <c r="E14" s="71">
        <f>E15</f>
        <v>3000</v>
      </c>
      <c r="F14" s="71">
        <f>F15</f>
        <v>0</v>
      </c>
      <c r="G14" s="68" t="e">
        <f t="shared" si="0"/>
        <v>#DIV/0!</v>
      </c>
      <c r="H14" s="68">
        <f t="shared" si="1"/>
        <v>0</v>
      </c>
    </row>
    <row r="15" spans="1:8" x14ac:dyDescent="0.25">
      <c r="A15"/>
      <c r="B15" s="16" t="s">
        <v>172</v>
      </c>
      <c r="C15" s="69">
        <v>0</v>
      </c>
      <c r="D15" s="69">
        <v>3000</v>
      </c>
      <c r="E15" s="72">
        <v>3000</v>
      </c>
      <c r="F15" s="70">
        <v>0</v>
      </c>
      <c r="G15" s="66" t="e">
        <f t="shared" si="0"/>
        <v>#DIV/0!</v>
      </c>
      <c r="H15" s="66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17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1">
        <f t="shared" ref="C6:F7" si="0">C7</f>
        <v>2584656.61</v>
      </c>
      <c r="D6" s="71">
        <f t="shared" si="0"/>
        <v>6763625</v>
      </c>
      <c r="E6" s="71">
        <f t="shared" si="0"/>
        <v>6763625</v>
      </c>
      <c r="F6" s="71">
        <f t="shared" si="0"/>
        <v>3218138.27</v>
      </c>
      <c r="G6" s="66">
        <f>(F6*100)/C6</f>
        <v>124.50931615244627</v>
      </c>
      <c r="H6" s="66">
        <f>(F6*100)/E6</f>
        <v>47.580081243416068</v>
      </c>
    </row>
    <row r="7" spans="2:8" x14ac:dyDescent="0.25">
      <c r="B7" s="8" t="s">
        <v>173</v>
      </c>
      <c r="C7" s="71">
        <f t="shared" si="0"/>
        <v>2584656.61</v>
      </c>
      <c r="D7" s="71">
        <f t="shared" si="0"/>
        <v>6763625</v>
      </c>
      <c r="E7" s="71">
        <f t="shared" si="0"/>
        <v>6763625</v>
      </c>
      <c r="F7" s="71">
        <f t="shared" si="0"/>
        <v>3218138.27</v>
      </c>
      <c r="G7" s="66">
        <f>(F7*100)/C7</f>
        <v>124.50931615244627</v>
      </c>
      <c r="H7" s="66">
        <f>(F7*100)/E7</f>
        <v>47.580081243416068</v>
      </c>
    </row>
    <row r="8" spans="2:8" x14ac:dyDescent="0.25">
      <c r="B8" s="11" t="s">
        <v>174</v>
      </c>
      <c r="C8" s="69">
        <v>2584656.61</v>
      </c>
      <c r="D8" s="69">
        <v>6763625</v>
      </c>
      <c r="E8" s="69">
        <v>6763625</v>
      </c>
      <c r="F8" s="70">
        <v>3218138.27</v>
      </c>
      <c r="G8" s="66">
        <f>(F8*100)/C8</f>
        <v>124.50931615244627</v>
      </c>
      <c r="H8" s="66">
        <f>(F8*100)/E8</f>
        <v>47.580081243416068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25" right="0.25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4" t="s">
        <v>25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75" customHeight="1" x14ac:dyDescent="0.25">
      <c r="B5" s="114" t="s">
        <v>18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0" t="s">
        <v>3</v>
      </c>
      <c r="C7" s="121"/>
      <c r="D7" s="121"/>
      <c r="E7" s="121"/>
      <c r="F7" s="12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1"/>
      <c r="H9" s="71"/>
      <c r="I9" s="71"/>
      <c r="J9" s="71"/>
      <c r="K9" s="65"/>
      <c r="L9" s="65"/>
    </row>
    <row r="10" spans="2:12" x14ac:dyDescent="0.25">
      <c r="B10" s="10"/>
      <c r="C10" s="10"/>
      <c r="D10" s="10"/>
      <c r="E10" s="10"/>
      <c r="F10" s="13"/>
      <c r="G10" s="71"/>
      <c r="H10" s="71"/>
      <c r="I10" s="71"/>
      <c r="J10" s="71"/>
      <c r="K10" s="65"/>
      <c r="L10" s="65"/>
    </row>
    <row r="11" spans="2:12" x14ac:dyDescent="0.25">
      <c r="B11" s="9"/>
      <c r="C11" s="9"/>
      <c r="D11" s="9"/>
      <c r="E11" s="9"/>
      <c r="F11" s="12"/>
      <c r="G11" s="71"/>
      <c r="H11" s="71"/>
      <c r="I11" s="71"/>
      <c r="J11" s="71"/>
      <c r="K11" s="65"/>
      <c r="L11" s="65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19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1"/>
      <c r="D6" s="71"/>
      <c r="E6" s="71"/>
      <c r="F6" s="71"/>
      <c r="G6" s="65"/>
      <c r="H6" s="65"/>
    </row>
    <row r="7" spans="2:8" x14ac:dyDescent="0.25">
      <c r="B7" s="8"/>
      <c r="C7" s="71"/>
      <c r="D7" s="71"/>
      <c r="E7" s="71"/>
      <c r="F7" s="71"/>
      <c r="G7" s="65"/>
      <c r="H7" s="65"/>
    </row>
    <row r="8" spans="2:8" x14ac:dyDescent="0.25">
      <c r="B8" s="16"/>
      <c r="C8" s="69"/>
      <c r="D8" s="69"/>
      <c r="E8" s="69"/>
      <c r="F8" s="70"/>
      <c r="G8" s="66"/>
      <c r="H8" s="66"/>
    </row>
    <row r="9" spans="2:8" x14ac:dyDescent="0.25">
      <c r="B9" s="17"/>
      <c r="C9" s="69"/>
      <c r="D9" s="69"/>
      <c r="E9" s="72"/>
      <c r="F9" s="70"/>
      <c r="G9" s="66"/>
      <c r="H9" s="66"/>
    </row>
    <row r="10" spans="2:8" x14ac:dyDescent="0.25">
      <c r="B10" s="8" t="s">
        <v>40</v>
      </c>
      <c r="C10" s="71"/>
      <c r="D10" s="71"/>
      <c r="E10" s="71"/>
      <c r="F10" s="71"/>
      <c r="G10" s="65"/>
      <c r="H10" s="65"/>
    </row>
    <row r="11" spans="2:8" x14ac:dyDescent="0.25">
      <c r="B11" s="8"/>
      <c r="C11" s="71"/>
      <c r="D11" s="71"/>
      <c r="E11" s="71"/>
      <c r="F11" s="71"/>
      <c r="G11" s="65"/>
      <c r="H11" s="65"/>
    </row>
    <row r="12" spans="2:8" x14ac:dyDescent="0.25">
      <c r="B12" s="16"/>
      <c r="C12" s="69"/>
      <c r="D12" s="69"/>
      <c r="E12" s="72"/>
      <c r="F12" s="70"/>
      <c r="G12" s="66"/>
      <c r="H12" s="66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I7934"/>
  <sheetViews>
    <sheetView tabSelected="1" zoomScale="120" zoomScaleNormal="120" workbookViewId="0">
      <selection sqref="A1:F78"/>
    </sheetView>
  </sheetViews>
  <sheetFormatPr defaultRowHeight="12.75" x14ac:dyDescent="0.2"/>
  <cols>
    <col min="1" max="1" width="16.28515625" style="54" customWidth="1"/>
    <col min="2" max="2" width="51.5703125" style="55" customWidth="1"/>
    <col min="3" max="3" width="19.140625" style="55" customWidth="1"/>
    <col min="4" max="4" width="21.5703125" style="40" customWidth="1"/>
    <col min="5" max="5" width="15.42578125" style="40" customWidth="1"/>
    <col min="6" max="6" width="7.85546875" style="40" customWidth="1"/>
    <col min="7" max="7" width="16.28515625" style="40" customWidth="1"/>
    <col min="8" max="8" width="13.42578125" style="40" bestFit="1" customWidth="1"/>
    <col min="9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8" ht="19.5" customHeight="1" x14ac:dyDescent="0.2">
      <c r="A1" s="37" t="s">
        <v>33</v>
      </c>
      <c r="B1" s="38" t="s">
        <v>175</v>
      </c>
      <c r="C1" s="39"/>
    </row>
    <row r="2" spans="1:8" ht="15" customHeight="1" x14ac:dyDescent="0.2">
      <c r="A2" s="41" t="s">
        <v>34</v>
      </c>
      <c r="B2" s="42" t="s">
        <v>176</v>
      </c>
      <c r="C2" s="39"/>
    </row>
    <row r="3" spans="1:8" s="39" customFormat="1" ht="43.5" customHeight="1" x14ac:dyDescent="0.2">
      <c r="A3" s="43" t="s">
        <v>35</v>
      </c>
      <c r="B3" s="37" t="s">
        <v>177</v>
      </c>
    </row>
    <row r="4" spans="1:8" s="39" customFormat="1" x14ac:dyDescent="0.2">
      <c r="A4" s="43" t="s">
        <v>36</v>
      </c>
      <c r="B4" s="44" t="s">
        <v>178</v>
      </c>
    </row>
    <row r="5" spans="1:8" s="39" customFormat="1" x14ac:dyDescent="0.2">
      <c r="A5" s="45"/>
      <c r="B5" s="46"/>
    </row>
    <row r="6" spans="1:8" s="39" customFormat="1" x14ac:dyDescent="0.2">
      <c r="A6" s="45" t="s">
        <v>37</v>
      </c>
      <c r="B6" s="46"/>
    </row>
    <row r="7" spans="1:8" x14ac:dyDescent="0.2">
      <c r="A7" s="47" t="s">
        <v>179</v>
      </c>
      <c r="B7" s="46"/>
      <c r="C7" s="73">
        <f>C11+C57</f>
        <v>6760625</v>
      </c>
      <c r="D7" s="73">
        <f>D11+D57</f>
        <v>6760625</v>
      </c>
      <c r="E7" s="73">
        <f>E11+E57</f>
        <v>3218138.27</v>
      </c>
      <c r="F7" s="73">
        <f>(E7*100)/D7</f>
        <v>47.601194712027365</v>
      </c>
    </row>
    <row r="8" spans="1:8" x14ac:dyDescent="0.2">
      <c r="A8" s="47" t="s">
        <v>68</v>
      </c>
      <c r="B8" s="46"/>
      <c r="C8" s="73">
        <f>C70</f>
        <v>3000</v>
      </c>
      <c r="D8" s="73">
        <f>D70</f>
        <v>3000</v>
      </c>
      <c r="E8" s="73">
        <f>E70</f>
        <v>0</v>
      </c>
      <c r="F8" s="73">
        <f>(E8*100)/D8</f>
        <v>0</v>
      </c>
    </row>
    <row r="9" spans="1:8" s="53" customFormat="1" x14ac:dyDescent="0.2"/>
    <row r="10" spans="1:8" ht="38.25" x14ac:dyDescent="0.2">
      <c r="A10" s="47" t="s">
        <v>180</v>
      </c>
      <c r="B10" s="47" t="s">
        <v>181</v>
      </c>
      <c r="C10" s="47" t="s">
        <v>43</v>
      </c>
      <c r="D10" s="47" t="s">
        <v>182</v>
      </c>
      <c r="E10" s="47" t="s">
        <v>183</v>
      </c>
      <c r="F10" s="47" t="s">
        <v>184</v>
      </c>
    </row>
    <row r="11" spans="1:8" x14ac:dyDescent="0.2">
      <c r="A11" s="49" t="s">
        <v>66</v>
      </c>
      <c r="B11" s="91" t="s">
        <v>67</v>
      </c>
      <c r="C11" s="76">
        <f>C12+C21+C51</f>
        <v>6720615</v>
      </c>
      <c r="D11" s="76">
        <f>D12+D21+D51</f>
        <v>6720615</v>
      </c>
      <c r="E11" s="76">
        <f>E12+E21+E51</f>
        <v>3214662.27</v>
      </c>
      <c r="F11" s="77">
        <f>(E11*100)/D11</f>
        <v>47.832858599994196</v>
      </c>
    </row>
    <row r="12" spans="1:8" x14ac:dyDescent="0.2">
      <c r="A12" s="50" t="s">
        <v>68</v>
      </c>
      <c r="B12" s="92" t="s">
        <v>69</v>
      </c>
      <c r="C12" s="78">
        <f>C13+C16+C18</f>
        <v>6009000</v>
      </c>
      <c r="D12" s="78">
        <f>D13+D16+D18</f>
        <v>6009000</v>
      </c>
      <c r="E12" s="78">
        <f>E13+E16+E18</f>
        <v>2786998.73</v>
      </c>
      <c r="F12" s="77">
        <f>(E12*100)/D12</f>
        <v>46.380408221001829</v>
      </c>
    </row>
    <row r="13" spans="1:8" x14ac:dyDescent="0.2">
      <c r="A13" s="51" t="s">
        <v>70</v>
      </c>
      <c r="B13" s="93" t="s">
        <v>71</v>
      </c>
      <c r="C13" s="79">
        <f>C14+C15</f>
        <v>5053500</v>
      </c>
      <c r="D13" s="79">
        <f>D14+D15</f>
        <v>5053500</v>
      </c>
      <c r="E13" s="79">
        <f>E14+E15</f>
        <v>2338187.87</v>
      </c>
      <c r="F13" s="79">
        <f>(E13*100)/D13</f>
        <v>46.268682497279116</v>
      </c>
    </row>
    <row r="14" spans="1:8" x14ac:dyDescent="0.2">
      <c r="A14" s="52" t="s">
        <v>72</v>
      </c>
      <c r="B14" s="94" t="s">
        <v>73</v>
      </c>
      <c r="C14" s="80">
        <v>4966000</v>
      </c>
      <c r="D14" s="80">
        <v>4966000</v>
      </c>
      <c r="E14" s="80">
        <v>2309852.42</v>
      </c>
      <c r="F14" s="80"/>
      <c r="G14" s="40">
        <f>E14+E15</f>
        <v>2338187.87</v>
      </c>
    </row>
    <row r="15" spans="1:8" x14ac:dyDescent="0.2">
      <c r="A15" s="52" t="s">
        <v>74</v>
      </c>
      <c r="B15" s="94" t="s">
        <v>75</v>
      </c>
      <c r="C15" s="80">
        <v>87500</v>
      </c>
      <c r="D15" s="80">
        <v>87500</v>
      </c>
      <c r="E15" s="80">
        <v>28335.45</v>
      </c>
      <c r="F15" s="80"/>
      <c r="G15" s="40">
        <v>2337927.5</v>
      </c>
    </row>
    <row r="16" spans="1:8" x14ac:dyDescent="0.2">
      <c r="A16" s="51" t="s">
        <v>76</v>
      </c>
      <c r="B16" s="93" t="s">
        <v>77</v>
      </c>
      <c r="C16" s="79">
        <f>C17</f>
        <v>155000</v>
      </c>
      <c r="D16" s="79">
        <f>D17</f>
        <v>155000</v>
      </c>
      <c r="E16" s="79">
        <f>E17</f>
        <v>70440.649999999994</v>
      </c>
      <c r="F16" s="79">
        <f>(E16*100)/D16</f>
        <v>45.445580645161286</v>
      </c>
      <c r="G16" s="96">
        <f>G14-G15</f>
        <v>260.37000000011176</v>
      </c>
      <c r="H16" s="40">
        <f>G16+G21</f>
        <v>391.17000000015832</v>
      </c>
    </row>
    <row r="17" spans="1:9" x14ac:dyDescent="0.2">
      <c r="A17" s="52" t="s">
        <v>78</v>
      </c>
      <c r="B17" s="94" t="s">
        <v>77</v>
      </c>
      <c r="C17" s="80">
        <v>155000</v>
      </c>
      <c r="D17" s="80">
        <v>155000</v>
      </c>
      <c r="E17" s="80">
        <v>70440.649999999994</v>
      </c>
      <c r="F17" s="80"/>
    </row>
    <row r="18" spans="1:9" x14ac:dyDescent="0.2">
      <c r="A18" s="51" t="s">
        <v>79</v>
      </c>
      <c r="B18" s="93" t="s">
        <v>80</v>
      </c>
      <c r="C18" s="79">
        <f>C19+C20</f>
        <v>800500</v>
      </c>
      <c r="D18" s="79">
        <f>D19+D20</f>
        <v>800500</v>
      </c>
      <c r="E18" s="79">
        <f>E19+E20</f>
        <v>378370.21</v>
      </c>
      <c r="F18" s="79">
        <f>(E18*100)/D18</f>
        <v>47.266734540911933</v>
      </c>
    </row>
    <row r="19" spans="1:9" x14ac:dyDescent="0.2">
      <c r="A19" s="52" t="s">
        <v>81</v>
      </c>
      <c r="B19" s="94" t="s">
        <v>82</v>
      </c>
      <c r="C19" s="80">
        <v>13600</v>
      </c>
      <c r="D19" s="80">
        <v>13600</v>
      </c>
      <c r="E19" s="80">
        <v>0</v>
      </c>
      <c r="F19" s="80"/>
      <c r="H19" s="40" t="s">
        <v>187</v>
      </c>
    </row>
    <row r="20" spans="1:9" x14ac:dyDescent="0.2">
      <c r="A20" s="52" t="s">
        <v>83</v>
      </c>
      <c r="B20" s="94" t="s">
        <v>84</v>
      </c>
      <c r="C20" s="80">
        <v>786900</v>
      </c>
      <c r="D20" s="80">
        <v>786900</v>
      </c>
      <c r="E20" s="80">
        <v>378370.21</v>
      </c>
      <c r="F20" s="80"/>
      <c r="G20" s="40">
        <v>378239.41</v>
      </c>
      <c r="H20" s="40">
        <v>3218147.94</v>
      </c>
    </row>
    <row r="21" spans="1:9" x14ac:dyDescent="0.2">
      <c r="A21" s="50" t="s">
        <v>85</v>
      </c>
      <c r="B21" s="92" t="s">
        <v>86</v>
      </c>
      <c r="C21" s="78">
        <f>C22+C27+C33+C43+C45</f>
        <v>699590</v>
      </c>
      <c r="D21" s="78">
        <f>D22+D27+D33+D43+D45</f>
        <v>699590</v>
      </c>
      <c r="E21" s="78">
        <f>E22+E27+E33+E43+E45</f>
        <v>426977.69000000006</v>
      </c>
      <c r="F21" s="77">
        <f>(E21*100)/D21</f>
        <v>61.032560499721278</v>
      </c>
      <c r="G21" s="96">
        <f>E20-G20</f>
        <v>130.80000000004657</v>
      </c>
      <c r="H21" s="40">
        <v>-0.34</v>
      </c>
    </row>
    <row r="22" spans="1:9" x14ac:dyDescent="0.2">
      <c r="A22" s="51" t="s">
        <v>87</v>
      </c>
      <c r="B22" s="93" t="s">
        <v>88</v>
      </c>
      <c r="C22" s="79">
        <f>C23+C24+C25+C26</f>
        <v>98000</v>
      </c>
      <c r="D22" s="79">
        <f>D23+D24+D25+D26</f>
        <v>98000</v>
      </c>
      <c r="E22" s="79">
        <f>E23+E24+E25+E26</f>
        <v>46753.66</v>
      </c>
      <c r="F22" s="79">
        <f>(E22*100)/D22</f>
        <v>47.707816326530612</v>
      </c>
      <c r="H22" s="40">
        <v>-400.5</v>
      </c>
    </row>
    <row r="23" spans="1:9" x14ac:dyDescent="0.2">
      <c r="A23" s="52" t="s">
        <v>89</v>
      </c>
      <c r="B23" s="94" t="s">
        <v>90</v>
      </c>
      <c r="C23" s="80">
        <v>11000</v>
      </c>
      <c r="D23" s="80">
        <v>11000</v>
      </c>
      <c r="E23" s="80">
        <v>3328.5</v>
      </c>
      <c r="F23" s="80"/>
      <c r="H23" s="40">
        <f>SUM(H20:H22)</f>
        <v>3217747.1</v>
      </c>
    </row>
    <row r="24" spans="1:9" x14ac:dyDescent="0.2">
      <c r="A24" s="52" t="s">
        <v>91</v>
      </c>
      <c r="B24" s="94" t="s">
        <v>92</v>
      </c>
      <c r="C24" s="80">
        <v>84500</v>
      </c>
      <c r="D24" s="80">
        <v>84500</v>
      </c>
      <c r="E24" s="80">
        <v>40822.58</v>
      </c>
      <c r="F24" s="80"/>
      <c r="H24" s="40">
        <f>E7</f>
        <v>3218138.27</v>
      </c>
      <c r="I24" s="40" t="s">
        <v>188</v>
      </c>
    </row>
    <row r="25" spans="1:9" x14ac:dyDescent="0.2">
      <c r="A25" s="52" t="s">
        <v>93</v>
      </c>
      <c r="B25" s="94" t="s">
        <v>94</v>
      </c>
      <c r="C25" s="80">
        <v>1000</v>
      </c>
      <c r="D25" s="80">
        <v>1000</v>
      </c>
      <c r="E25" s="80">
        <v>550</v>
      </c>
      <c r="F25" s="80"/>
      <c r="H25" s="40">
        <f>H23-H24</f>
        <v>-391.16999999992549</v>
      </c>
    </row>
    <row r="26" spans="1:9" x14ac:dyDescent="0.2">
      <c r="A26" s="52" t="s">
        <v>95</v>
      </c>
      <c r="B26" s="94" t="s">
        <v>96</v>
      </c>
      <c r="C26" s="80">
        <v>1500</v>
      </c>
      <c r="D26" s="80">
        <v>1500</v>
      </c>
      <c r="E26" s="80">
        <v>2052.58</v>
      </c>
      <c r="F26" s="80"/>
    </row>
    <row r="27" spans="1:9" x14ac:dyDescent="0.2">
      <c r="A27" s="51" t="s">
        <v>97</v>
      </c>
      <c r="B27" s="93" t="s">
        <v>98</v>
      </c>
      <c r="C27" s="79">
        <f>C28+C29+C30+C31+C32</f>
        <v>66100</v>
      </c>
      <c r="D27" s="79">
        <f>D28+D29+D30+D31+D32</f>
        <v>66100</v>
      </c>
      <c r="E27" s="79">
        <f>E28+E29+E30+E31+E32</f>
        <v>27270.170000000002</v>
      </c>
      <c r="F27" s="79">
        <f>(E27*100)/D27</f>
        <v>41.255930408472011</v>
      </c>
    </row>
    <row r="28" spans="1:9" x14ac:dyDescent="0.2">
      <c r="A28" s="52" t="s">
        <v>99</v>
      </c>
      <c r="B28" s="94" t="s">
        <v>100</v>
      </c>
      <c r="C28" s="80">
        <v>41500</v>
      </c>
      <c r="D28" s="80">
        <v>41500</v>
      </c>
      <c r="E28" s="80">
        <v>19935.04</v>
      </c>
      <c r="F28" s="80"/>
    </row>
    <row r="29" spans="1:9" x14ac:dyDescent="0.2">
      <c r="A29" s="52" t="s">
        <v>101</v>
      </c>
      <c r="B29" s="94" t="s">
        <v>102</v>
      </c>
      <c r="C29" s="80">
        <v>7000</v>
      </c>
      <c r="D29" s="80">
        <v>7000</v>
      </c>
      <c r="E29" s="80">
        <v>1042.74</v>
      </c>
      <c r="F29" s="80"/>
      <c r="H29" s="40">
        <v>792.71</v>
      </c>
    </row>
    <row r="30" spans="1:9" x14ac:dyDescent="0.2">
      <c r="A30" s="52" t="s">
        <v>103</v>
      </c>
      <c r="B30" s="94" t="s">
        <v>104</v>
      </c>
      <c r="C30" s="80">
        <v>5000</v>
      </c>
      <c r="D30" s="80">
        <v>5000</v>
      </c>
      <c r="E30" s="80">
        <v>1657.23</v>
      </c>
      <c r="F30" s="80"/>
      <c r="H30" s="40">
        <v>-596.13</v>
      </c>
    </row>
    <row r="31" spans="1:9" x14ac:dyDescent="0.2">
      <c r="A31" s="52" t="s">
        <v>105</v>
      </c>
      <c r="B31" s="94" t="s">
        <v>106</v>
      </c>
      <c r="C31" s="80">
        <v>12200</v>
      </c>
      <c r="D31" s="80">
        <v>12200</v>
      </c>
      <c r="E31" s="80">
        <v>4635.16</v>
      </c>
      <c r="F31" s="80"/>
      <c r="H31" s="97">
        <f>SUM(H28:H30)</f>
        <v>196.58000000000004</v>
      </c>
    </row>
    <row r="32" spans="1:9" x14ac:dyDescent="0.2">
      <c r="A32" s="52" t="s">
        <v>107</v>
      </c>
      <c r="B32" s="94" t="s">
        <v>108</v>
      </c>
      <c r="C32" s="80">
        <v>400</v>
      </c>
      <c r="D32" s="80">
        <v>400</v>
      </c>
      <c r="E32" s="80">
        <v>0</v>
      </c>
      <c r="F32" s="80"/>
    </row>
    <row r="33" spans="1:8" x14ac:dyDescent="0.2">
      <c r="A33" s="51" t="s">
        <v>109</v>
      </c>
      <c r="B33" s="93" t="s">
        <v>110</v>
      </c>
      <c r="C33" s="79">
        <f>C34+C35+C36+C37+C38+C39+C40+C41+C42</f>
        <v>524190</v>
      </c>
      <c r="D33" s="79">
        <f>D34+D35+D36+D37+D38+D39+D40+D41+D42</f>
        <v>524190</v>
      </c>
      <c r="E33" s="79">
        <f>E34+E35+E36+E37+E38+E39+E40+E41+E42</f>
        <v>351507.74</v>
      </c>
      <c r="F33" s="79">
        <f>(E33*100)/D33</f>
        <v>67.057315095671413</v>
      </c>
    </row>
    <row r="34" spans="1:8" x14ac:dyDescent="0.2">
      <c r="A34" s="52" t="s">
        <v>111</v>
      </c>
      <c r="B34" s="94" t="s">
        <v>112</v>
      </c>
      <c r="C34" s="80">
        <v>50000</v>
      </c>
      <c r="D34" s="80">
        <v>50000</v>
      </c>
      <c r="E34" s="80">
        <v>33177.300000000003</v>
      </c>
      <c r="F34" s="80"/>
      <c r="H34" s="40">
        <v>130.80000000000001</v>
      </c>
    </row>
    <row r="35" spans="1:8" x14ac:dyDescent="0.2">
      <c r="A35" s="52" t="s">
        <v>113</v>
      </c>
      <c r="B35" s="94" t="s">
        <v>114</v>
      </c>
      <c r="C35" s="80">
        <v>5000</v>
      </c>
      <c r="D35" s="80">
        <v>5000</v>
      </c>
      <c r="E35" s="80">
        <v>913.5</v>
      </c>
      <c r="F35" s="80"/>
      <c r="H35" s="97">
        <f>SUM(H33:H34)</f>
        <v>130.80000000000001</v>
      </c>
    </row>
    <row r="36" spans="1:8" x14ac:dyDescent="0.2">
      <c r="A36" s="52" t="s">
        <v>115</v>
      </c>
      <c r="B36" s="94" t="s">
        <v>116</v>
      </c>
      <c r="C36" s="80">
        <v>8000</v>
      </c>
      <c r="D36" s="80">
        <v>8000</v>
      </c>
      <c r="E36" s="80">
        <v>891</v>
      </c>
      <c r="F36" s="80"/>
    </row>
    <row r="37" spans="1:8" x14ac:dyDescent="0.2">
      <c r="A37" s="52" t="s">
        <v>117</v>
      </c>
      <c r="B37" s="94" t="s">
        <v>118</v>
      </c>
      <c r="C37" s="80">
        <v>4500</v>
      </c>
      <c r="D37" s="80">
        <v>4500</v>
      </c>
      <c r="E37" s="80">
        <v>2480.41</v>
      </c>
      <c r="F37" s="80"/>
      <c r="G37" s="40">
        <v>62881.71</v>
      </c>
      <c r="H37" s="40">
        <f>H31+H35</f>
        <v>327.38000000000005</v>
      </c>
    </row>
    <row r="38" spans="1:8" x14ac:dyDescent="0.2">
      <c r="A38" s="52" t="s">
        <v>119</v>
      </c>
      <c r="B38" s="94" t="s">
        <v>120</v>
      </c>
      <c r="C38" s="80">
        <v>10000</v>
      </c>
      <c r="D38" s="80">
        <v>10000</v>
      </c>
      <c r="E38" s="80">
        <v>5364.86</v>
      </c>
      <c r="F38" s="80"/>
      <c r="G38" s="40">
        <v>2390.29</v>
      </c>
    </row>
    <row r="39" spans="1:8" x14ac:dyDescent="0.2">
      <c r="A39" s="52" t="s">
        <v>121</v>
      </c>
      <c r="B39" s="94" t="s">
        <v>122</v>
      </c>
      <c r="C39" s="80">
        <v>20000</v>
      </c>
      <c r="D39" s="80">
        <v>20000</v>
      </c>
      <c r="E39" s="80">
        <v>529.11</v>
      </c>
      <c r="F39" s="80"/>
      <c r="G39" s="40">
        <v>2454.1</v>
      </c>
      <c r="H39" s="40">
        <f>H37-H16</f>
        <v>-63.790000000158273</v>
      </c>
    </row>
    <row r="40" spans="1:8" x14ac:dyDescent="0.2">
      <c r="A40" s="52" t="s">
        <v>123</v>
      </c>
      <c r="B40" s="94" t="s">
        <v>124</v>
      </c>
      <c r="C40" s="80">
        <v>421650</v>
      </c>
      <c r="D40" s="80">
        <v>421650</v>
      </c>
      <c r="E40" s="80">
        <v>307351.59999999998</v>
      </c>
      <c r="F40" s="80"/>
      <c r="G40" s="40">
        <v>2250.2800000000002</v>
      </c>
    </row>
    <row r="41" spans="1:8" x14ac:dyDescent="0.2">
      <c r="A41" s="52" t="s">
        <v>125</v>
      </c>
      <c r="B41" s="94" t="s">
        <v>126</v>
      </c>
      <c r="C41" s="80">
        <v>40</v>
      </c>
      <c r="D41" s="80">
        <v>40</v>
      </c>
      <c r="E41" s="80">
        <v>9.9600000000000009</v>
      </c>
      <c r="F41" s="80"/>
      <c r="G41" s="40">
        <v>1486.13</v>
      </c>
    </row>
    <row r="42" spans="1:8" x14ac:dyDescent="0.2">
      <c r="A42" s="52" t="s">
        <v>127</v>
      </c>
      <c r="B42" s="94" t="s">
        <v>128</v>
      </c>
      <c r="C42" s="80">
        <v>5000</v>
      </c>
      <c r="D42" s="80">
        <v>5000</v>
      </c>
      <c r="E42" s="80">
        <v>790</v>
      </c>
      <c r="F42" s="80"/>
      <c r="G42" s="40">
        <f>SUM(G37:G41)</f>
        <v>71462.510000000009</v>
      </c>
    </row>
    <row r="43" spans="1:8" x14ac:dyDescent="0.2">
      <c r="A43" s="51" t="s">
        <v>129</v>
      </c>
      <c r="B43" s="93" t="s">
        <v>130</v>
      </c>
      <c r="C43" s="79">
        <f>C44</f>
        <v>2500</v>
      </c>
      <c r="D43" s="79">
        <f>D44</f>
        <v>2500</v>
      </c>
      <c r="E43" s="79">
        <f>E44</f>
        <v>550.34</v>
      </c>
      <c r="F43" s="79">
        <f>(E43*100)/D43</f>
        <v>22.0136</v>
      </c>
    </row>
    <row r="44" spans="1:8" x14ac:dyDescent="0.2">
      <c r="A44" s="52" t="s">
        <v>131</v>
      </c>
      <c r="B44" s="94" t="s">
        <v>132</v>
      </c>
      <c r="C44" s="80">
        <v>2500</v>
      </c>
      <c r="D44" s="80">
        <v>2500</v>
      </c>
      <c r="E44" s="80">
        <v>550.34</v>
      </c>
      <c r="F44" s="80"/>
    </row>
    <row r="45" spans="1:8" x14ac:dyDescent="0.2">
      <c r="A45" s="51" t="s">
        <v>133</v>
      </c>
      <c r="B45" s="93" t="s">
        <v>134</v>
      </c>
      <c r="C45" s="79">
        <f>C46+C47+C48+C49+C50</f>
        <v>8800</v>
      </c>
      <c r="D45" s="79">
        <f>D46+D47+D48+D49+D50</f>
        <v>8800</v>
      </c>
      <c r="E45" s="79">
        <f>E46+E47+E48+E49+E50</f>
        <v>895.78</v>
      </c>
      <c r="F45" s="79">
        <f>(E45*100)/D45</f>
        <v>10.179318181818182</v>
      </c>
      <c r="G45" s="40">
        <v>378302.04</v>
      </c>
    </row>
    <row r="46" spans="1:8" x14ac:dyDescent="0.2">
      <c r="A46" s="52" t="s">
        <v>135</v>
      </c>
      <c r="B46" s="94" t="s">
        <v>136</v>
      </c>
      <c r="C46" s="80">
        <v>2200</v>
      </c>
      <c r="D46" s="80">
        <v>2200</v>
      </c>
      <c r="E46" s="80">
        <v>669.8</v>
      </c>
      <c r="F46" s="80"/>
      <c r="G46" s="40">
        <v>187.16</v>
      </c>
    </row>
    <row r="47" spans="1:8" x14ac:dyDescent="0.2">
      <c r="A47" s="52" t="s">
        <v>137</v>
      </c>
      <c r="B47" s="94" t="s">
        <v>138</v>
      </c>
      <c r="C47" s="80">
        <v>2500</v>
      </c>
      <c r="D47" s="80">
        <v>2500</v>
      </c>
      <c r="E47" s="80">
        <v>0</v>
      </c>
      <c r="F47" s="80"/>
      <c r="G47" s="40">
        <f>SUM(G45:G46)</f>
        <v>378489.19999999995</v>
      </c>
    </row>
    <row r="48" spans="1:8" x14ac:dyDescent="0.2">
      <c r="A48" s="52" t="s">
        <v>139</v>
      </c>
      <c r="B48" s="94" t="s">
        <v>140</v>
      </c>
      <c r="C48" s="80">
        <v>700</v>
      </c>
      <c r="D48" s="80">
        <v>700</v>
      </c>
      <c r="E48" s="80">
        <v>0</v>
      </c>
      <c r="F48" s="80"/>
    </row>
    <row r="49" spans="1:7" x14ac:dyDescent="0.2">
      <c r="A49" s="52" t="s">
        <v>141</v>
      </c>
      <c r="B49" s="94" t="s">
        <v>142</v>
      </c>
      <c r="C49" s="80">
        <v>400</v>
      </c>
      <c r="D49" s="80">
        <v>400</v>
      </c>
      <c r="E49" s="80">
        <v>0</v>
      </c>
      <c r="F49" s="80"/>
      <c r="G49" s="40">
        <v>383236.32</v>
      </c>
    </row>
    <row r="50" spans="1:7" x14ac:dyDescent="0.2">
      <c r="A50" s="52" t="s">
        <v>143</v>
      </c>
      <c r="B50" s="94" t="s">
        <v>134</v>
      </c>
      <c r="C50" s="80">
        <v>3000</v>
      </c>
      <c r="D50" s="80">
        <v>3000</v>
      </c>
      <c r="E50" s="80">
        <v>225.98</v>
      </c>
      <c r="F50" s="80"/>
      <c r="G50" s="40">
        <v>-136.81</v>
      </c>
    </row>
    <row r="51" spans="1:7" x14ac:dyDescent="0.2">
      <c r="A51" s="50" t="s">
        <v>144</v>
      </c>
      <c r="B51" s="92" t="s">
        <v>145</v>
      </c>
      <c r="C51" s="78">
        <f>C52+C54</f>
        <v>12025</v>
      </c>
      <c r="D51" s="78">
        <f>D52+D54</f>
        <v>12025</v>
      </c>
      <c r="E51" s="78">
        <f>E52+E54</f>
        <v>685.85</v>
      </c>
      <c r="F51" s="77">
        <f>(E51*100)/D51</f>
        <v>5.7035343035343038</v>
      </c>
      <c r="G51" s="40">
        <f>SUM(G49:G50)</f>
        <v>383099.51</v>
      </c>
    </row>
    <row r="52" spans="1:7" x14ac:dyDescent="0.2">
      <c r="A52" s="51" t="s">
        <v>146</v>
      </c>
      <c r="B52" s="93" t="s">
        <v>147</v>
      </c>
      <c r="C52" s="79">
        <f>C53</f>
        <v>25</v>
      </c>
      <c r="D52" s="79">
        <f>D53</f>
        <v>25</v>
      </c>
      <c r="E52" s="79">
        <f>E53</f>
        <v>23.48</v>
      </c>
      <c r="F52" s="79">
        <f>(E52*100)/D52</f>
        <v>93.92</v>
      </c>
    </row>
    <row r="53" spans="1:7" ht="24" x14ac:dyDescent="0.2">
      <c r="A53" s="52" t="s">
        <v>148</v>
      </c>
      <c r="B53" s="94" t="s">
        <v>149</v>
      </c>
      <c r="C53" s="80">
        <v>25</v>
      </c>
      <c r="D53" s="80">
        <v>25</v>
      </c>
      <c r="E53" s="80">
        <v>23.48</v>
      </c>
      <c r="F53" s="80"/>
    </row>
    <row r="54" spans="1:7" x14ac:dyDescent="0.2">
      <c r="A54" s="51" t="s">
        <v>150</v>
      </c>
      <c r="B54" s="93" t="s">
        <v>151</v>
      </c>
      <c r="C54" s="79">
        <f>C55+C56</f>
        <v>12000</v>
      </c>
      <c r="D54" s="79">
        <f>D55+D56</f>
        <v>12000</v>
      </c>
      <c r="E54" s="79">
        <f>E55+E56</f>
        <v>662.37</v>
      </c>
      <c r="F54" s="79">
        <f>(E54*100)/D54</f>
        <v>5.5197500000000002</v>
      </c>
      <c r="G54" s="40">
        <v>405995.82</v>
      </c>
    </row>
    <row r="55" spans="1:7" x14ac:dyDescent="0.2">
      <c r="A55" s="52" t="s">
        <v>152</v>
      </c>
      <c r="B55" s="94" t="s">
        <v>153</v>
      </c>
      <c r="C55" s="80">
        <v>1500</v>
      </c>
      <c r="D55" s="80">
        <v>1500</v>
      </c>
      <c r="E55" s="80">
        <v>662.37</v>
      </c>
      <c r="F55" s="80"/>
      <c r="G55" s="40">
        <v>45</v>
      </c>
    </row>
    <row r="56" spans="1:7" x14ac:dyDescent="0.2">
      <c r="A56" s="52" t="s">
        <v>154</v>
      </c>
      <c r="B56" s="94" t="s">
        <v>155</v>
      </c>
      <c r="C56" s="80">
        <v>10500</v>
      </c>
      <c r="D56" s="80">
        <v>10500</v>
      </c>
      <c r="E56" s="80">
        <v>0</v>
      </c>
      <c r="F56" s="80"/>
      <c r="G56" s="40">
        <f>SUM(G54:G55)</f>
        <v>406040.82</v>
      </c>
    </row>
    <row r="57" spans="1:7" x14ac:dyDescent="0.2">
      <c r="A57" s="49" t="s">
        <v>156</v>
      </c>
      <c r="B57" s="91" t="s">
        <v>157</v>
      </c>
      <c r="C57" s="76">
        <f>C58+C61</f>
        <v>40010</v>
      </c>
      <c r="D57" s="76">
        <f>D58+D61</f>
        <v>40010</v>
      </c>
      <c r="E57" s="76">
        <f>E58+E61</f>
        <v>3476</v>
      </c>
      <c r="F57" s="77">
        <f>(E57*100)/D57</f>
        <v>8.6878280429892527</v>
      </c>
    </row>
    <row r="58" spans="1:7" x14ac:dyDescent="0.2">
      <c r="A58" s="50" t="s">
        <v>158</v>
      </c>
      <c r="B58" s="92" t="s">
        <v>159</v>
      </c>
      <c r="C58" s="78">
        <f t="shared" ref="C58:E59" si="0">C59</f>
        <v>2310</v>
      </c>
      <c r="D58" s="78">
        <f t="shared" si="0"/>
        <v>2310</v>
      </c>
      <c r="E58" s="78">
        <f t="shared" si="0"/>
        <v>1726</v>
      </c>
      <c r="F58" s="77">
        <f>(E58*100)/D58</f>
        <v>74.718614718614717</v>
      </c>
      <c r="G58" s="40">
        <v>406040.82</v>
      </c>
    </row>
    <row r="59" spans="1:7" x14ac:dyDescent="0.2">
      <c r="A59" s="51" t="s">
        <v>160</v>
      </c>
      <c r="B59" s="93" t="s">
        <v>161</v>
      </c>
      <c r="C59" s="79">
        <f t="shared" si="0"/>
        <v>2310</v>
      </c>
      <c r="D59" s="79">
        <f t="shared" si="0"/>
        <v>2310</v>
      </c>
      <c r="E59" s="79">
        <f t="shared" si="0"/>
        <v>1726</v>
      </c>
      <c r="F59" s="79">
        <f>(E59*100)/D59</f>
        <v>74.718614718614717</v>
      </c>
      <c r="G59" s="40">
        <v>-406031.14</v>
      </c>
    </row>
    <row r="60" spans="1:7" x14ac:dyDescent="0.2">
      <c r="A60" s="52" t="s">
        <v>162</v>
      </c>
      <c r="B60" s="94" t="s">
        <v>163</v>
      </c>
      <c r="C60" s="80">
        <v>2310</v>
      </c>
      <c r="D60" s="80">
        <v>2310</v>
      </c>
      <c r="E60" s="80">
        <v>1726</v>
      </c>
      <c r="F60" s="80"/>
      <c r="G60" s="40">
        <f>SUM(G58:G59)</f>
        <v>9.6799999999930151</v>
      </c>
    </row>
    <row r="61" spans="1:7" x14ac:dyDescent="0.2">
      <c r="A61" s="50" t="s">
        <v>164</v>
      </c>
      <c r="B61" s="92" t="s">
        <v>165</v>
      </c>
      <c r="C61" s="78">
        <f t="shared" ref="C61:E62" si="1">C62</f>
        <v>37700</v>
      </c>
      <c r="D61" s="78">
        <f t="shared" si="1"/>
        <v>37700</v>
      </c>
      <c r="E61" s="78">
        <f t="shared" si="1"/>
        <v>1750</v>
      </c>
      <c r="F61" s="77">
        <f>(E61*100)/D61</f>
        <v>4.6419098143236077</v>
      </c>
    </row>
    <row r="62" spans="1:7" x14ac:dyDescent="0.2">
      <c r="A62" s="51" t="s">
        <v>166</v>
      </c>
      <c r="B62" s="93" t="s">
        <v>167</v>
      </c>
      <c r="C62" s="79">
        <f t="shared" si="1"/>
        <v>37700</v>
      </c>
      <c r="D62" s="79">
        <f t="shared" si="1"/>
        <v>37700</v>
      </c>
      <c r="E62" s="79">
        <f t="shared" si="1"/>
        <v>1750</v>
      </c>
      <c r="F62" s="79">
        <f>(E62*100)/D62</f>
        <v>4.6419098143236077</v>
      </c>
      <c r="G62" s="40">
        <v>383099.51</v>
      </c>
    </row>
    <row r="63" spans="1:7" x14ac:dyDescent="0.2">
      <c r="A63" s="52" t="s">
        <v>168</v>
      </c>
      <c r="B63" s="94" t="s">
        <v>167</v>
      </c>
      <c r="C63" s="80">
        <v>37700</v>
      </c>
      <c r="D63" s="80">
        <v>37700</v>
      </c>
      <c r="E63" s="80">
        <v>1750</v>
      </c>
      <c r="F63" s="80"/>
      <c r="G63" s="40">
        <v>-383172.98</v>
      </c>
    </row>
    <row r="64" spans="1:7" x14ac:dyDescent="0.2">
      <c r="A64" s="49" t="s">
        <v>50</v>
      </c>
      <c r="B64" s="91" t="s">
        <v>51</v>
      </c>
      <c r="C64" s="76">
        <f t="shared" ref="C64:E65" si="2">C65</f>
        <v>6760625</v>
      </c>
      <c r="D64" s="76">
        <f t="shared" si="2"/>
        <v>6760625</v>
      </c>
      <c r="E64" s="76">
        <f t="shared" si="2"/>
        <v>3218138.27</v>
      </c>
      <c r="F64" s="77">
        <f>(E64*100)/D64</f>
        <v>47.601194712027365</v>
      </c>
      <c r="G64" s="40">
        <f>SUM(G62:G63)</f>
        <v>-73.46999999997206</v>
      </c>
    </row>
    <row r="65" spans="1:6" x14ac:dyDescent="0.2">
      <c r="A65" s="50" t="s">
        <v>58</v>
      </c>
      <c r="B65" s="92" t="s">
        <v>59</v>
      </c>
      <c r="C65" s="78">
        <f t="shared" si="2"/>
        <v>6760625</v>
      </c>
      <c r="D65" s="78">
        <f t="shared" si="2"/>
        <v>6760625</v>
      </c>
      <c r="E65" s="78">
        <f t="shared" si="2"/>
        <v>3218138.27</v>
      </c>
      <c r="F65" s="77">
        <f>(E65*100)/D65</f>
        <v>47.601194712027365</v>
      </c>
    </row>
    <row r="66" spans="1:6" x14ac:dyDescent="0.2">
      <c r="A66" s="51" t="s">
        <v>60</v>
      </c>
      <c r="B66" s="93" t="s">
        <v>61</v>
      </c>
      <c r="C66" s="79">
        <f>C67+C68</f>
        <v>6760625</v>
      </c>
      <c r="D66" s="79">
        <f>D67+D68</f>
        <v>6760625</v>
      </c>
      <c r="E66" s="79">
        <f>E67+E68</f>
        <v>3218138.27</v>
      </c>
      <c r="F66" s="79">
        <f>(E66*100)/D66</f>
        <v>47.601194712027365</v>
      </c>
    </row>
    <row r="67" spans="1:6" x14ac:dyDescent="0.2">
      <c r="A67" s="52" t="s">
        <v>62</v>
      </c>
      <c r="B67" s="94" t="s">
        <v>63</v>
      </c>
      <c r="C67" s="80">
        <v>6720615</v>
      </c>
      <c r="D67" s="80">
        <v>6720615</v>
      </c>
      <c r="E67" s="80">
        <v>3214662.27</v>
      </c>
      <c r="F67" s="80"/>
    </row>
    <row r="68" spans="1:6" x14ac:dyDescent="0.2">
      <c r="A68" s="52" t="s">
        <v>64</v>
      </c>
      <c r="B68" s="94" t="s">
        <v>65</v>
      </c>
      <c r="C68" s="80">
        <v>40010</v>
      </c>
      <c r="D68" s="80">
        <v>40010</v>
      </c>
      <c r="E68" s="80">
        <v>3476</v>
      </c>
      <c r="F68" s="80"/>
    </row>
    <row r="69" spans="1:6" x14ac:dyDescent="0.2">
      <c r="A69" s="48" t="s">
        <v>179</v>
      </c>
      <c r="B69" s="95" t="s">
        <v>185</v>
      </c>
      <c r="C69" s="74"/>
      <c r="D69" s="74"/>
      <c r="E69" s="74"/>
      <c r="F69" s="75" t="e">
        <f>(E69*100)/D69</f>
        <v>#DIV/0!</v>
      </c>
    </row>
    <row r="70" spans="1:6" x14ac:dyDescent="0.2">
      <c r="A70" s="49" t="s">
        <v>66</v>
      </c>
      <c r="B70" s="91" t="s">
        <v>67</v>
      </c>
      <c r="C70" s="76">
        <f t="shared" ref="C70:E72" si="3">C71</f>
        <v>3000</v>
      </c>
      <c r="D70" s="76">
        <f t="shared" si="3"/>
        <v>3000</v>
      </c>
      <c r="E70" s="76">
        <f t="shared" si="3"/>
        <v>0</v>
      </c>
      <c r="F70" s="77">
        <f>(E70*100)/D70</f>
        <v>0</v>
      </c>
    </row>
    <row r="71" spans="1:6" x14ac:dyDescent="0.2">
      <c r="A71" s="50" t="s">
        <v>85</v>
      </c>
      <c r="B71" s="92" t="s">
        <v>86</v>
      </c>
      <c r="C71" s="78">
        <f t="shared" si="3"/>
        <v>3000</v>
      </c>
      <c r="D71" s="78">
        <f t="shared" si="3"/>
        <v>3000</v>
      </c>
      <c r="E71" s="78">
        <f t="shared" si="3"/>
        <v>0</v>
      </c>
      <c r="F71" s="77">
        <f>(E71*100)/D71</f>
        <v>0</v>
      </c>
    </row>
    <row r="72" spans="1:6" x14ac:dyDescent="0.2">
      <c r="A72" s="51" t="s">
        <v>97</v>
      </c>
      <c r="B72" s="93" t="s">
        <v>98</v>
      </c>
      <c r="C72" s="79">
        <f t="shared" si="3"/>
        <v>3000</v>
      </c>
      <c r="D72" s="79">
        <f t="shared" si="3"/>
        <v>3000</v>
      </c>
      <c r="E72" s="79">
        <f t="shared" si="3"/>
        <v>0</v>
      </c>
      <c r="F72" s="79">
        <f>(E72*100)/D72</f>
        <v>0</v>
      </c>
    </row>
    <row r="73" spans="1:6" x14ac:dyDescent="0.2">
      <c r="A73" s="52" t="s">
        <v>99</v>
      </c>
      <c r="B73" s="94" t="s">
        <v>100</v>
      </c>
      <c r="C73" s="80">
        <v>3000</v>
      </c>
      <c r="D73" s="80">
        <v>3000</v>
      </c>
      <c r="E73" s="80">
        <v>0</v>
      </c>
      <c r="F73" s="80"/>
    </row>
    <row r="74" spans="1:6" x14ac:dyDescent="0.2">
      <c r="A74" s="49" t="s">
        <v>50</v>
      </c>
      <c r="B74" s="91" t="s">
        <v>51</v>
      </c>
      <c r="C74" s="76">
        <f t="shared" ref="C74:E76" si="4">C75</f>
        <v>3000</v>
      </c>
      <c r="D74" s="76">
        <f t="shared" si="4"/>
        <v>3000</v>
      </c>
      <c r="E74" s="76">
        <f t="shared" si="4"/>
        <v>0</v>
      </c>
      <c r="F74" s="77">
        <f>(E74*100)/D74</f>
        <v>0</v>
      </c>
    </row>
    <row r="75" spans="1:6" x14ac:dyDescent="0.2">
      <c r="A75" s="50" t="s">
        <v>52</v>
      </c>
      <c r="B75" s="92" t="s">
        <v>53</v>
      </c>
      <c r="C75" s="78">
        <f t="shared" si="4"/>
        <v>3000</v>
      </c>
      <c r="D75" s="78">
        <f t="shared" si="4"/>
        <v>3000</v>
      </c>
      <c r="E75" s="78">
        <f t="shared" si="4"/>
        <v>0</v>
      </c>
      <c r="F75" s="77">
        <f>(E75*100)/D75</f>
        <v>0</v>
      </c>
    </row>
    <row r="76" spans="1:6" x14ac:dyDescent="0.2">
      <c r="A76" s="51" t="s">
        <v>54</v>
      </c>
      <c r="B76" s="93" t="s">
        <v>55</v>
      </c>
      <c r="C76" s="79">
        <f t="shared" si="4"/>
        <v>3000</v>
      </c>
      <c r="D76" s="79">
        <f t="shared" si="4"/>
        <v>3000</v>
      </c>
      <c r="E76" s="79">
        <f t="shared" si="4"/>
        <v>0</v>
      </c>
      <c r="F76" s="79">
        <f>(E76*100)/D76</f>
        <v>0</v>
      </c>
    </row>
    <row r="77" spans="1:6" x14ac:dyDescent="0.2">
      <c r="A77" s="52" t="s">
        <v>56</v>
      </c>
      <c r="B77" s="94" t="s">
        <v>57</v>
      </c>
      <c r="C77" s="80">
        <v>3000</v>
      </c>
      <c r="D77" s="80">
        <v>3000</v>
      </c>
      <c r="E77" s="80">
        <v>0</v>
      </c>
      <c r="F77" s="80"/>
    </row>
    <row r="78" spans="1:6" x14ac:dyDescent="0.2">
      <c r="A78" s="48" t="s">
        <v>68</v>
      </c>
      <c r="B78" s="95" t="s">
        <v>186</v>
      </c>
      <c r="C78" s="74"/>
      <c r="D78" s="74"/>
      <c r="E78" s="74"/>
      <c r="F78" s="75" t="e">
        <f>(E78*100)/D78</f>
        <v>#DIV/0!</v>
      </c>
    </row>
    <row r="79" spans="1:6" s="53" customFormat="1" x14ac:dyDescent="0.2"/>
    <row r="80" spans="1:6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  <row r="187" s="53" customFormat="1" x14ac:dyDescent="0.2"/>
    <row r="188" s="53" customFormat="1" x14ac:dyDescent="0.2"/>
    <row r="189" s="53" customFormat="1" x14ac:dyDescent="0.2"/>
    <row r="190" s="53" customFormat="1" x14ac:dyDescent="0.2"/>
    <row r="191" s="53" customFormat="1" x14ac:dyDescent="0.2"/>
    <row r="192" s="53" customFormat="1" x14ac:dyDescent="0.2"/>
    <row r="193" s="53" customFormat="1" x14ac:dyDescent="0.2"/>
    <row r="194" s="53" customFormat="1" x14ac:dyDescent="0.2"/>
    <row r="195" s="53" customFormat="1" x14ac:dyDescent="0.2"/>
    <row r="196" s="53" customFormat="1" x14ac:dyDescent="0.2"/>
    <row r="197" s="53" customFormat="1" x14ac:dyDescent="0.2"/>
    <row r="198" s="53" customFormat="1" x14ac:dyDescent="0.2"/>
    <row r="199" s="53" customFormat="1" x14ac:dyDescent="0.2"/>
    <row r="200" s="53" customFormat="1" x14ac:dyDescent="0.2"/>
    <row r="201" s="53" customFormat="1" x14ac:dyDescent="0.2"/>
    <row r="202" s="53" customFormat="1" x14ac:dyDescent="0.2"/>
    <row r="203" s="53" customFormat="1" x14ac:dyDescent="0.2"/>
    <row r="204" s="53" customFormat="1" x14ac:dyDescent="0.2"/>
    <row r="205" s="53" customFormat="1" x14ac:dyDescent="0.2"/>
    <row r="206" s="53" customFormat="1" x14ac:dyDescent="0.2"/>
    <row r="207" s="53" customFormat="1" x14ac:dyDescent="0.2"/>
    <row r="208" s="53" customFormat="1" x14ac:dyDescent="0.2"/>
    <row r="209" s="53" customFormat="1" x14ac:dyDescent="0.2"/>
    <row r="210" s="53" customFormat="1" x14ac:dyDescent="0.2"/>
    <row r="211" s="53" customFormat="1" x14ac:dyDescent="0.2"/>
    <row r="212" s="53" customFormat="1" x14ac:dyDescent="0.2"/>
    <row r="213" s="53" customFormat="1" x14ac:dyDescent="0.2"/>
    <row r="214" s="53" customFormat="1" x14ac:dyDescent="0.2"/>
    <row r="215" s="53" customFormat="1" x14ac:dyDescent="0.2"/>
    <row r="216" s="53" customFormat="1" x14ac:dyDescent="0.2"/>
    <row r="217" s="53" customFormat="1" x14ac:dyDescent="0.2"/>
    <row r="218" s="53" customFormat="1" x14ac:dyDescent="0.2"/>
    <row r="219" s="53" customFormat="1" x14ac:dyDescent="0.2"/>
    <row r="220" s="53" customFormat="1" x14ac:dyDescent="0.2"/>
    <row r="221" s="53" customFormat="1" x14ac:dyDescent="0.2"/>
    <row r="222" s="53" customFormat="1" x14ac:dyDescent="0.2"/>
    <row r="223" s="53" customFormat="1" x14ac:dyDescent="0.2"/>
    <row r="224" s="53" customFormat="1" x14ac:dyDescent="0.2"/>
    <row r="225" s="53" customFormat="1" x14ac:dyDescent="0.2"/>
    <row r="226" s="53" customFormat="1" x14ac:dyDescent="0.2"/>
    <row r="227" s="53" customFormat="1" x14ac:dyDescent="0.2"/>
    <row r="228" s="53" customFormat="1" x14ac:dyDescent="0.2"/>
    <row r="229" s="53" customFormat="1" x14ac:dyDescent="0.2"/>
    <row r="230" s="53" customFormat="1" x14ac:dyDescent="0.2"/>
    <row r="231" s="53" customFormat="1" x14ac:dyDescent="0.2"/>
    <row r="232" s="53" customFormat="1" x14ac:dyDescent="0.2"/>
    <row r="233" s="53" customFormat="1" x14ac:dyDescent="0.2"/>
    <row r="234" s="53" customFormat="1" x14ac:dyDescent="0.2"/>
    <row r="235" s="53" customFormat="1" x14ac:dyDescent="0.2"/>
    <row r="236" s="53" customFormat="1" x14ac:dyDescent="0.2"/>
    <row r="237" s="53" customFormat="1" x14ac:dyDescent="0.2"/>
    <row r="238" s="53" customFormat="1" x14ac:dyDescent="0.2"/>
    <row r="239" s="53" customFormat="1" x14ac:dyDescent="0.2"/>
    <row r="240" s="53" customFormat="1" x14ac:dyDescent="0.2"/>
    <row r="241" s="53" customFormat="1" x14ac:dyDescent="0.2"/>
    <row r="242" s="53" customFormat="1" x14ac:dyDescent="0.2"/>
    <row r="243" s="53" customFormat="1" x14ac:dyDescent="0.2"/>
    <row r="244" s="53" customFormat="1" x14ac:dyDescent="0.2"/>
    <row r="245" s="53" customFormat="1" x14ac:dyDescent="0.2"/>
    <row r="246" s="53" customFormat="1" x14ac:dyDescent="0.2"/>
    <row r="247" s="53" customFormat="1" x14ac:dyDescent="0.2"/>
    <row r="248" s="53" customFormat="1" x14ac:dyDescent="0.2"/>
    <row r="249" s="53" customFormat="1" x14ac:dyDescent="0.2"/>
    <row r="250" s="53" customFormat="1" x14ac:dyDescent="0.2"/>
    <row r="251" s="53" customFormat="1" x14ac:dyDescent="0.2"/>
    <row r="252" s="53" customFormat="1" x14ac:dyDescent="0.2"/>
    <row r="253" s="53" customFormat="1" x14ac:dyDescent="0.2"/>
    <row r="254" s="53" customFormat="1" x14ac:dyDescent="0.2"/>
    <row r="255" s="53" customFormat="1" x14ac:dyDescent="0.2"/>
    <row r="256" s="53" customFormat="1" x14ac:dyDescent="0.2"/>
    <row r="257" s="53" customFormat="1" x14ac:dyDescent="0.2"/>
    <row r="258" s="53" customFormat="1" x14ac:dyDescent="0.2"/>
    <row r="259" s="53" customFormat="1" x14ac:dyDescent="0.2"/>
    <row r="260" s="53" customFormat="1" x14ac:dyDescent="0.2"/>
    <row r="261" s="53" customFormat="1" x14ac:dyDescent="0.2"/>
    <row r="262" s="53" customFormat="1" x14ac:dyDescent="0.2"/>
    <row r="263" s="53" customFormat="1" x14ac:dyDescent="0.2"/>
    <row r="264" s="53" customFormat="1" x14ac:dyDescent="0.2"/>
    <row r="265" s="53" customFormat="1" x14ac:dyDescent="0.2"/>
    <row r="266" s="53" customFormat="1" x14ac:dyDescent="0.2"/>
    <row r="267" s="53" customFormat="1" x14ac:dyDescent="0.2"/>
    <row r="268" s="53" customFormat="1" x14ac:dyDescent="0.2"/>
    <row r="269" s="53" customFormat="1" x14ac:dyDescent="0.2"/>
    <row r="270" s="53" customFormat="1" x14ac:dyDescent="0.2"/>
    <row r="271" s="53" customFormat="1" x14ac:dyDescent="0.2"/>
    <row r="272" s="53" customFormat="1" x14ac:dyDescent="0.2"/>
    <row r="273" s="53" customFormat="1" x14ac:dyDescent="0.2"/>
    <row r="274" s="53" customFormat="1" x14ac:dyDescent="0.2"/>
    <row r="275" s="53" customFormat="1" x14ac:dyDescent="0.2"/>
    <row r="276" s="53" customFormat="1" x14ac:dyDescent="0.2"/>
    <row r="277" s="53" customFormat="1" x14ac:dyDescent="0.2"/>
    <row r="278" s="53" customFormat="1" x14ac:dyDescent="0.2"/>
    <row r="279" s="53" customFormat="1" x14ac:dyDescent="0.2"/>
    <row r="280" s="53" customFormat="1" x14ac:dyDescent="0.2"/>
    <row r="281" s="53" customFormat="1" x14ac:dyDescent="0.2"/>
    <row r="282" s="53" customFormat="1" x14ac:dyDescent="0.2"/>
    <row r="283" s="53" customFormat="1" x14ac:dyDescent="0.2"/>
    <row r="284" s="53" customFormat="1" x14ac:dyDescent="0.2"/>
    <row r="285" s="53" customFormat="1" x14ac:dyDescent="0.2"/>
    <row r="286" s="53" customFormat="1" x14ac:dyDescent="0.2"/>
    <row r="287" s="53" customFormat="1" x14ac:dyDescent="0.2"/>
    <row r="288" s="53" customFormat="1" x14ac:dyDescent="0.2"/>
    <row r="289" s="53" customFormat="1" x14ac:dyDescent="0.2"/>
    <row r="290" s="53" customFormat="1" x14ac:dyDescent="0.2"/>
    <row r="291" s="53" customFormat="1" x14ac:dyDescent="0.2"/>
    <row r="292" s="53" customFormat="1" x14ac:dyDescent="0.2"/>
    <row r="293" s="53" customFormat="1" x14ac:dyDescent="0.2"/>
    <row r="294" s="53" customFormat="1" x14ac:dyDescent="0.2"/>
    <row r="295" s="53" customFormat="1" x14ac:dyDescent="0.2"/>
    <row r="296" s="53" customFormat="1" x14ac:dyDescent="0.2"/>
    <row r="297" s="53" customFormat="1" x14ac:dyDescent="0.2"/>
    <row r="298" s="53" customFormat="1" x14ac:dyDescent="0.2"/>
    <row r="299" s="53" customFormat="1" x14ac:dyDescent="0.2"/>
    <row r="300" s="53" customFormat="1" x14ac:dyDescent="0.2"/>
    <row r="301" s="53" customFormat="1" x14ac:dyDescent="0.2"/>
    <row r="302" s="53" customFormat="1" x14ac:dyDescent="0.2"/>
    <row r="303" s="53" customFormat="1" x14ac:dyDescent="0.2"/>
    <row r="304" s="53" customFormat="1" x14ac:dyDescent="0.2"/>
    <row r="305" s="53" customFormat="1" x14ac:dyDescent="0.2"/>
    <row r="306" s="53" customFormat="1" x14ac:dyDescent="0.2"/>
    <row r="307" s="53" customFormat="1" x14ac:dyDescent="0.2"/>
    <row r="308" s="53" customFormat="1" x14ac:dyDescent="0.2"/>
    <row r="309" s="53" customFormat="1" x14ac:dyDescent="0.2"/>
    <row r="310" s="53" customFormat="1" x14ac:dyDescent="0.2"/>
    <row r="311" s="53" customFormat="1" x14ac:dyDescent="0.2"/>
    <row r="312" s="53" customFormat="1" x14ac:dyDescent="0.2"/>
    <row r="313" s="53" customFormat="1" x14ac:dyDescent="0.2"/>
    <row r="314" s="53" customFormat="1" x14ac:dyDescent="0.2"/>
    <row r="315" s="53" customFormat="1" x14ac:dyDescent="0.2"/>
    <row r="316" s="53" customFormat="1" x14ac:dyDescent="0.2"/>
    <row r="317" s="53" customFormat="1" x14ac:dyDescent="0.2"/>
    <row r="318" s="53" customFormat="1" x14ac:dyDescent="0.2"/>
    <row r="319" s="53" customFormat="1" x14ac:dyDescent="0.2"/>
    <row r="320" s="53" customFormat="1" x14ac:dyDescent="0.2"/>
    <row r="321" s="53" customFormat="1" x14ac:dyDescent="0.2"/>
    <row r="322" s="53" customFormat="1" x14ac:dyDescent="0.2"/>
    <row r="323" s="53" customFormat="1" x14ac:dyDescent="0.2"/>
    <row r="324" s="53" customFormat="1" x14ac:dyDescent="0.2"/>
    <row r="325" s="53" customFormat="1" x14ac:dyDescent="0.2"/>
    <row r="326" s="53" customFormat="1" x14ac:dyDescent="0.2"/>
    <row r="327" s="53" customFormat="1" x14ac:dyDescent="0.2"/>
    <row r="328" s="53" customFormat="1" x14ac:dyDescent="0.2"/>
    <row r="329" s="53" customFormat="1" x14ac:dyDescent="0.2"/>
    <row r="330" s="53" customFormat="1" x14ac:dyDescent="0.2"/>
    <row r="331" s="53" customFormat="1" x14ac:dyDescent="0.2"/>
    <row r="332" s="53" customFormat="1" x14ac:dyDescent="0.2"/>
    <row r="333" s="53" customFormat="1" x14ac:dyDescent="0.2"/>
    <row r="334" s="53" customFormat="1" x14ac:dyDescent="0.2"/>
    <row r="335" s="53" customFormat="1" x14ac:dyDescent="0.2"/>
    <row r="336" s="53" customFormat="1" x14ac:dyDescent="0.2"/>
    <row r="337" s="53" customFormat="1" x14ac:dyDescent="0.2"/>
    <row r="338" s="53" customFormat="1" x14ac:dyDescent="0.2"/>
    <row r="339" s="53" customFormat="1" x14ac:dyDescent="0.2"/>
    <row r="340" s="53" customFormat="1" x14ac:dyDescent="0.2"/>
    <row r="341" s="53" customFormat="1" x14ac:dyDescent="0.2"/>
    <row r="342" s="53" customFormat="1" x14ac:dyDescent="0.2"/>
    <row r="343" s="53" customFormat="1" x14ac:dyDescent="0.2"/>
    <row r="344" s="53" customFormat="1" x14ac:dyDescent="0.2"/>
    <row r="345" s="53" customFormat="1" x14ac:dyDescent="0.2"/>
    <row r="346" s="53" customFormat="1" x14ac:dyDescent="0.2"/>
    <row r="347" s="53" customFormat="1" x14ac:dyDescent="0.2"/>
    <row r="348" s="53" customFormat="1" x14ac:dyDescent="0.2"/>
    <row r="349" s="53" customFormat="1" x14ac:dyDescent="0.2"/>
    <row r="350" s="53" customFormat="1" x14ac:dyDescent="0.2"/>
    <row r="351" s="53" customFormat="1" x14ac:dyDescent="0.2"/>
    <row r="352" s="53" customFormat="1" x14ac:dyDescent="0.2"/>
    <row r="353" s="53" customFormat="1" x14ac:dyDescent="0.2"/>
    <row r="354" s="53" customFormat="1" x14ac:dyDescent="0.2"/>
    <row r="355" s="53" customFormat="1" x14ac:dyDescent="0.2"/>
    <row r="356" s="53" customFormat="1" x14ac:dyDescent="0.2"/>
    <row r="357" s="53" customFormat="1" x14ac:dyDescent="0.2"/>
    <row r="358" s="53" customFormat="1" x14ac:dyDescent="0.2"/>
    <row r="359" s="53" customFormat="1" x14ac:dyDescent="0.2"/>
    <row r="360" s="53" customFormat="1" x14ac:dyDescent="0.2"/>
    <row r="361" s="53" customFormat="1" x14ac:dyDescent="0.2"/>
    <row r="362" s="53" customFormat="1" x14ac:dyDescent="0.2"/>
    <row r="363" s="53" customFormat="1" x14ac:dyDescent="0.2"/>
    <row r="364" s="53" customFormat="1" x14ac:dyDescent="0.2"/>
    <row r="365" s="53" customFormat="1" x14ac:dyDescent="0.2"/>
    <row r="366" s="53" customFormat="1" x14ac:dyDescent="0.2"/>
    <row r="367" s="53" customFormat="1" x14ac:dyDescent="0.2"/>
    <row r="368" s="53" customFormat="1" x14ac:dyDescent="0.2"/>
    <row r="369" s="53" customFormat="1" x14ac:dyDescent="0.2"/>
    <row r="370" s="53" customFormat="1" x14ac:dyDescent="0.2"/>
    <row r="371" s="53" customFormat="1" x14ac:dyDescent="0.2"/>
    <row r="372" s="53" customFormat="1" x14ac:dyDescent="0.2"/>
    <row r="373" s="53" customFormat="1" x14ac:dyDescent="0.2"/>
    <row r="374" s="53" customFormat="1" x14ac:dyDescent="0.2"/>
    <row r="375" s="53" customFormat="1" x14ac:dyDescent="0.2"/>
    <row r="376" s="53" customFormat="1" x14ac:dyDescent="0.2"/>
    <row r="377" s="53" customFormat="1" x14ac:dyDescent="0.2"/>
    <row r="378" s="53" customFormat="1" x14ac:dyDescent="0.2"/>
    <row r="379" s="53" customFormat="1" x14ac:dyDescent="0.2"/>
    <row r="380" s="53" customFormat="1" x14ac:dyDescent="0.2"/>
    <row r="381" s="53" customFormat="1" x14ac:dyDescent="0.2"/>
    <row r="382" s="53" customFormat="1" x14ac:dyDescent="0.2"/>
    <row r="383" s="53" customFormat="1" x14ac:dyDescent="0.2"/>
    <row r="384" s="53" customFormat="1" x14ac:dyDescent="0.2"/>
    <row r="385" s="53" customFormat="1" x14ac:dyDescent="0.2"/>
    <row r="386" s="53" customFormat="1" x14ac:dyDescent="0.2"/>
    <row r="387" s="53" customFormat="1" x14ac:dyDescent="0.2"/>
    <row r="388" s="53" customFormat="1" x14ac:dyDescent="0.2"/>
    <row r="389" s="53" customFormat="1" x14ac:dyDescent="0.2"/>
    <row r="390" s="53" customFormat="1" x14ac:dyDescent="0.2"/>
    <row r="391" s="53" customFormat="1" x14ac:dyDescent="0.2"/>
    <row r="392" s="53" customFormat="1" x14ac:dyDescent="0.2"/>
    <row r="393" s="53" customFormat="1" x14ac:dyDescent="0.2"/>
    <row r="394" s="53" customFormat="1" x14ac:dyDescent="0.2"/>
    <row r="395" s="53" customFormat="1" x14ac:dyDescent="0.2"/>
    <row r="396" s="53" customFormat="1" x14ac:dyDescent="0.2"/>
    <row r="397" s="53" customFormat="1" x14ac:dyDescent="0.2"/>
    <row r="398" s="53" customFormat="1" x14ac:dyDescent="0.2"/>
    <row r="399" s="53" customFormat="1" x14ac:dyDescent="0.2"/>
    <row r="400" s="53" customFormat="1" x14ac:dyDescent="0.2"/>
    <row r="401" s="53" customFormat="1" x14ac:dyDescent="0.2"/>
    <row r="402" s="53" customFormat="1" x14ac:dyDescent="0.2"/>
    <row r="403" s="53" customFormat="1" x14ac:dyDescent="0.2"/>
    <row r="404" s="53" customFormat="1" x14ac:dyDescent="0.2"/>
    <row r="405" s="53" customFormat="1" x14ac:dyDescent="0.2"/>
    <row r="406" s="53" customFormat="1" x14ac:dyDescent="0.2"/>
    <row r="407" s="53" customFormat="1" x14ac:dyDescent="0.2"/>
    <row r="408" s="53" customFormat="1" x14ac:dyDescent="0.2"/>
    <row r="409" s="53" customFormat="1" x14ac:dyDescent="0.2"/>
    <row r="410" s="53" customFormat="1" x14ac:dyDescent="0.2"/>
    <row r="411" s="53" customFormat="1" x14ac:dyDescent="0.2"/>
    <row r="412" s="53" customFormat="1" x14ac:dyDescent="0.2"/>
    <row r="413" s="53" customFormat="1" x14ac:dyDescent="0.2"/>
    <row r="414" s="53" customFormat="1" x14ac:dyDescent="0.2"/>
    <row r="415" s="53" customFormat="1" x14ac:dyDescent="0.2"/>
    <row r="416" s="53" customFormat="1" x14ac:dyDescent="0.2"/>
    <row r="417" s="53" customFormat="1" x14ac:dyDescent="0.2"/>
    <row r="418" s="53" customFormat="1" x14ac:dyDescent="0.2"/>
    <row r="419" s="53" customFormat="1" x14ac:dyDescent="0.2"/>
    <row r="420" s="53" customFormat="1" x14ac:dyDescent="0.2"/>
    <row r="421" s="53" customFormat="1" x14ac:dyDescent="0.2"/>
    <row r="422" s="53" customFormat="1" x14ac:dyDescent="0.2"/>
    <row r="423" s="53" customFormat="1" x14ac:dyDescent="0.2"/>
    <row r="424" s="53" customFormat="1" x14ac:dyDescent="0.2"/>
    <row r="425" s="53" customFormat="1" x14ac:dyDescent="0.2"/>
    <row r="426" s="53" customFormat="1" x14ac:dyDescent="0.2"/>
    <row r="427" s="53" customFormat="1" x14ac:dyDescent="0.2"/>
    <row r="428" s="53" customFormat="1" x14ac:dyDescent="0.2"/>
    <row r="429" s="53" customFormat="1" x14ac:dyDescent="0.2"/>
    <row r="430" s="53" customFormat="1" x14ac:dyDescent="0.2"/>
    <row r="431" s="53" customFormat="1" x14ac:dyDescent="0.2"/>
    <row r="432" s="53" customFormat="1" x14ac:dyDescent="0.2"/>
    <row r="433" s="53" customFormat="1" x14ac:dyDescent="0.2"/>
    <row r="434" s="53" customFormat="1" x14ac:dyDescent="0.2"/>
    <row r="435" s="53" customFormat="1" x14ac:dyDescent="0.2"/>
    <row r="436" s="53" customFormat="1" x14ac:dyDescent="0.2"/>
    <row r="437" s="53" customFormat="1" x14ac:dyDescent="0.2"/>
    <row r="438" s="53" customFormat="1" x14ac:dyDescent="0.2"/>
    <row r="439" s="53" customFormat="1" x14ac:dyDescent="0.2"/>
    <row r="440" s="53" customFormat="1" x14ac:dyDescent="0.2"/>
    <row r="441" s="53" customFormat="1" x14ac:dyDescent="0.2"/>
    <row r="442" s="53" customFormat="1" x14ac:dyDescent="0.2"/>
    <row r="443" s="53" customFormat="1" x14ac:dyDescent="0.2"/>
    <row r="444" s="53" customFormat="1" x14ac:dyDescent="0.2"/>
    <row r="445" s="53" customFormat="1" x14ac:dyDescent="0.2"/>
    <row r="446" s="53" customFormat="1" x14ac:dyDescent="0.2"/>
    <row r="447" s="53" customFormat="1" x14ac:dyDescent="0.2"/>
    <row r="448" s="53" customFormat="1" x14ac:dyDescent="0.2"/>
    <row r="449" s="53" customFormat="1" x14ac:dyDescent="0.2"/>
    <row r="450" s="53" customFormat="1" x14ac:dyDescent="0.2"/>
    <row r="451" s="53" customFormat="1" x14ac:dyDescent="0.2"/>
    <row r="452" s="53" customFormat="1" x14ac:dyDescent="0.2"/>
    <row r="453" s="53" customFormat="1" x14ac:dyDescent="0.2"/>
    <row r="454" s="53" customFormat="1" x14ac:dyDescent="0.2"/>
    <row r="455" s="53" customFormat="1" x14ac:dyDescent="0.2"/>
    <row r="456" s="53" customFormat="1" x14ac:dyDescent="0.2"/>
    <row r="457" s="53" customFormat="1" x14ac:dyDescent="0.2"/>
    <row r="458" s="53" customFormat="1" x14ac:dyDescent="0.2"/>
    <row r="459" s="53" customFormat="1" x14ac:dyDescent="0.2"/>
    <row r="460" s="53" customFormat="1" x14ac:dyDescent="0.2"/>
    <row r="461" s="53" customFormat="1" x14ac:dyDescent="0.2"/>
    <row r="462" s="53" customFormat="1" x14ac:dyDescent="0.2"/>
    <row r="463" s="53" customFormat="1" x14ac:dyDescent="0.2"/>
    <row r="464" s="53" customFormat="1" x14ac:dyDescent="0.2"/>
    <row r="465" s="53" customFormat="1" x14ac:dyDescent="0.2"/>
    <row r="466" s="53" customFormat="1" x14ac:dyDescent="0.2"/>
    <row r="467" s="53" customFormat="1" x14ac:dyDescent="0.2"/>
    <row r="468" s="53" customFormat="1" x14ac:dyDescent="0.2"/>
    <row r="469" s="53" customFormat="1" x14ac:dyDescent="0.2"/>
    <row r="470" s="53" customFormat="1" x14ac:dyDescent="0.2"/>
    <row r="471" s="53" customFormat="1" x14ac:dyDescent="0.2"/>
    <row r="472" s="53" customFormat="1" x14ac:dyDescent="0.2"/>
    <row r="473" s="53" customFormat="1" x14ac:dyDescent="0.2"/>
    <row r="474" s="53" customFormat="1" x14ac:dyDescent="0.2"/>
    <row r="475" s="53" customFormat="1" x14ac:dyDescent="0.2"/>
    <row r="476" s="53" customFormat="1" x14ac:dyDescent="0.2"/>
    <row r="477" s="53" customFormat="1" x14ac:dyDescent="0.2"/>
    <row r="478" s="53" customFormat="1" x14ac:dyDescent="0.2"/>
    <row r="479" s="53" customFormat="1" x14ac:dyDescent="0.2"/>
    <row r="480" s="53" customFormat="1" x14ac:dyDescent="0.2"/>
    <row r="481" s="53" customFormat="1" x14ac:dyDescent="0.2"/>
    <row r="482" s="53" customFormat="1" x14ac:dyDescent="0.2"/>
    <row r="483" s="53" customFormat="1" x14ac:dyDescent="0.2"/>
    <row r="484" s="53" customFormat="1" x14ac:dyDescent="0.2"/>
    <row r="485" s="53" customFormat="1" x14ac:dyDescent="0.2"/>
    <row r="486" s="53" customFormat="1" x14ac:dyDescent="0.2"/>
    <row r="487" s="53" customFormat="1" x14ac:dyDescent="0.2"/>
    <row r="488" s="53" customFormat="1" x14ac:dyDescent="0.2"/>
    <row r="489" s="53" customFormat="1" x14ac:dyDescent="0.2"/>
    <row r="490" s="53" customFormat="1" x14ac:dyDescent="0.2"/>
    <row r="491" s="53" customFormat="1" x14ac:dyDescent="0.2"/>
    <row r="492" s="53" customFormat="1" x14ac:dyDescent="0.2"/>
    <row r="493" s="53" customFormat="1" x14ac:dyDescent="0.2"/>
    <row r="494" s="53" customFormat="1" x14ac:dyDescent="0.2"/>
    <row r="495" s="53" customFormat="1" x14ac:dyDescent="0.2"/>
    <row r="496" s="53" customFormat="1" x14ac:dyDescent="0.2"/>
    <row r="497" s="53" customFormat="1" x14ac:dyDescent="0.2"/>
    <row r="498" s="53" customFormat="1" x14ac:dyDescent="0.2"/>
    <row r="499" s="53" customFormat="1" x14ac:dyDescent="0.2"/>
    <row r="500" s="53" customFormat="1" x14ac:dyDescent="0.2"/>
    <row r="501" s="53" customFormat="1" x14ac:dyDescent="0.2"/>
    <row r="502" s="53" customFormat="1" x14ac:dyDescent="0.2"/>
    <row r="503" s="53" customFormat="1" x14ac:dyDescent="0.2"/>
    <row r="504" s="53" customFormat="1" x14ac:dyDescent="0.2"/>
    <row r="505" s="53" customFormat="1" x14ac:dyDescent="0.2"/>
    <row r="506" s="53" customFormat="1" x14ac:dyDescent="0.2"/>
    <row r="507" s="53" customFormat="1" x14ac:dyDescent="0.2"/>
    <row r="508" s="53" customFormat="1" x14ac:dyDescent="0.2"/>
    <row r="509" s="53" customFormat="1" x14ac:dyDescent="0.2"/>
    <row r="510" s="53" customFormat="1" x14ac:dyDescent="0.2"/>
    <row r="511" s="53" customFormat="1" x14ac:dyDescent="0.2"/>
    <row r="512" s="53" customFormat="1" x14ac:dyDescent="0.2"/>
    <row r="513" s="53" customFormat="1" x14ac:dyDescent="0.2"/>
    <row r="514" s="53" customFormat="1" x14ac:dyDescent="0.2"/>
    <row r="515" s="53" customFormat="1" x14ac:dyDescent="0.2"/>
    <row r="516" s="53" customFormat="1" x14ac:dyDescent="0.2"/>
    <row r="517" s="53" customFormat="1" x14ac:dyDescent="0.2"/>
    <row r="518" s="53" customFormat="1" x14ac:dyDescent="0.2"/>
    <row r="519" s="53" customFormat="1" x14ac:dyDescent="0.2"/>
    <row r="520" s="53" customFormat="1" x14ac:dyDescent="0.2"/>
    <row r="521" s="53" customFormat="1" x14ac:dyDescent="0.2"/>
    <row r="522" s="53" customFormat="1" x14ac:dyDescent="0.2"/>
    <row r="523" s="53" customFormat="1" x14ac:dyDescent="0.2"/>
    <row r="524" s="53" customFormat="1" x14ac:dyDescent="0.2"/>
    <row r="525" s="53" customFormat="1" x14ac:dyDescent="0.2"/>
    <row r="526" s="53" customFormat="1" x14ac:dyDescent="0.2"/>
    <row r="527" s="53" customFormat="1" x14ac:dyDescent="0.2"/>
    <row r="528" s="53" customFormat="1" x14ac:dyDescent="0.2"/>
    <row r="529" s="53" customFormat="1" x14ac:dyDescent="0.2"/>
    <row r="530" s="53" customFormat="1" x14ac:dyDescent="0.2"/>
    <row r="531" s="53" customFormat="1" x14ac:dyDescent="0.2"/>
    <row r="532" s="53" customFormat="1" x14ac:dyDescent="0.2"/>
    <row r="533" s="53" customFormat="1" x14ac:dyDescent="0.2"/>
    <row r="534" s="53" customFormat="1" x14ac:dyDescent="0.2"/>
    <row r="535" s="53" customFormat="1" x14ac:dyDescent="0.2"/>
    <row r="536" s="53" customFormat="1" x14ac:dyDescent="0.2"/>
    <row r="537" s="53" customFormat="1" x14ac:dyDescent="0.2"/>
    <row r="538" s="53" customFormat="1" x14ac:dyDescent="0.2"/>
    <row r="539" s="53" customFormat="1" x14ac:dyDescent="0.2"/>
    <row r="540" s="53" customFormat="1" x14ac:dyDescent="0.2"/>
    <row r="541" s="53" customFormat="1" x14ac:dyDescent="0.2"/>
    <row r="542" s="53" customFormat="1" x14ac:dyDescent="0.2"/>
    <row r="543" s="53" customFormat="1" x14ac:dyDescent="0.2"/>
    <row r="544" s="53" customFormat="1" x14ac:dyDescent="0.2"/>
    <row r="545" s="53" customFormat="1" x14ac:dyDescent="0.2"/>
    <row r="546" s="53" customFormat="1" x14ac:dyDescent="0.2"/>
    <row r="547" s="53" customFormat="1" x14ac:dyDescent="0.2"/>
    <row r="548" s="53" customFormat="1" x14ac:dyDescent="0.2"/>
    <row r="549" s="53" customFormat="1" x14ac:dyDescent="0.2"/>
    <row r="550" s="53" customFormat="1" x14ac:dyDescent="0.2"/>
    <row r="551" s="53" customFormat="1" x14ac:dyDescent="0.2"/>
    <row r="552" s="53" customFormat="1" x14ac:dyDescent="0.2"/>
    <row r="553" s="53" customFormat="1" x14ac:dyDescent="0.2"/>
    <row r="554" s="53" customFormat="1" x14ac:dyDescent="0.2"/>
    <row r="555" s="53" customFormat="1" x14ac:dyDescent="0.2"/>
    <row r="556" s="53" customFormat="1" x14ac:dyDescent="0.2"/>
    <row r="557" s="53" customFormat="1" x14ac:dyDescent="0.2"/>
    <row r="558" s="53" customFormat="1" x14ac:dyDescent="0.2"/>
    <row r="559" s="53" customFormat="1" x14ac:dyDescent="0.2"/>
    <row r="560" s="53" customFormat="1" x14ac:dyDescent="0.2"/>
    <row r="561" s="53" customFormat="1" x14ac:dyDescent="0.2"/>
    <row r="562" s="53" customFormat="1" x14ac:dyDescent="0.2"/>
    <row r="563" s="53" customFormat="1" x14ac:dyDescent="0.2"/>
    <row r="564" s="53" customFormat="1" x14ac:dyDescent="0.2"/>
    <row r="565" s="53" customFormat="1" x14ac:dyDescent="0.2"/>
    <row r="566" s="53" customFormat="1" x14ac:dyDescent="0.2"/>
    <row r="567" s="53" customFormat="1" x14ac:dyDescent="0.2"/>
    <row r="568" s="53" customFormat="1" x14ac:dyDescent="0.2"/>
    <row r="569" s="53" customFormat="1" x14ac:dyDescent="0.2"/>
    <row r="570" s="53" customFormat="1" x14ac:dyDescent="0.2"/>
    <row r="571" s="53" customFormat="1" x14ac:dyDescent="0.2"/>
    <row r="572" s="53" customFormat="1" x14ac:dyDescent="0.2"/>
    <row r="573" s="53" customFormat="1" x14ac:dyDescent="0.2"/>
    <row r="574" s="53" customFormat="1" x14ac:dyDescent="0.2"/>
    <row r="575" s="53" customFormat="1" x14ac:dyDescent="0.2"/>
    <row r="576" s="53" customFormat="1" x14ac:dyDescent="0.2"/>
    <row r="577" s="53" customFormat="1" x14ac:dyDescent="0.2"/>
    <row r="578" s="53" customFormat="1" x14ac:dyDescent="0.2"/>
    <row r="579" s="53" customFormat="1" x14ac:dyDescent="0.2"/>
    <row r="580" s="53" customFormat="1" x14ac:dyDescent="0.2"/>
    <row r="581" s="53" customFormat="1" x14ac:dyDescent="0.2"/>
    <row r="582" s="53" customFormat="1" x14ac:dyDescent="0.2"/>
    <row r="583" s="53" customFormat="1" x14ac:dyDescent="0.2"/>
    <row r="584" s="53" customFormat="1" x14ac:dyDescent="0.2"/>
    <row r="585" s="53" customFormat="1" x14ac:dyDescent="0.2"/>
    <row r="586" s="53" customFormat="1" x14ac:dyDescent="0.2"/>
    <row r="587" s="53" customFormat="1" x14ac:dyDescent="0.2"/>
    <row r="588" s="53" customFormat="1" x14ac:dyDescent="0.2"/>
    <row r="589" s="53" customFormat="1" x14ac:dyDescent="0.2"/>
    <row r="590" s="53" customFormat="1" x14ac:dyDescent="0.2"/>
    <row r="591" s="53" customFormat="1" x14ac:dyDescent="0.2"/>
    <row r="592" s="53" customFormat="1" x14ac:dyDescent="0.2"/>
    <row r="593" s="53" customFormat="1" x14ac:dyDescent="0.2"/>
    <row r="594" s="53" customFormat="1" x14ac:dyDescent="0.2"/>
    <row r="595" s="53" customFormat="1" x14ac:dyDescent="0.2"/>
    <row r="596" s="53" customFormat="1" x14ac:dyDescent="0.2"/>
    <row r="597" s="53" customFormat="1" x14ac:dyDescent="0.2"/>
    <row r="598" s="53" customFormat="1" x14ac:dyDescent="0.2"/>
    <row r="599" s="53" customFormat="1" x14ac:dyDescent="0.2"/>
    <row r="600" s="53" customFormat="1" x14ac:dyDescent="0.2"/>
    <row r="601" s="53" customFormat="1" x14ac:dyDescent="0.2"/>
    <row r="602" s="53" customFormat="1" x14ac:dyDescent="0.2"/>
    <row r="603" s="53" customFormat="1" x14ac:dyDescent="0.2"/>
    <row r="604" s="53" customFormat="1" x14ac:dyDescent="0.2"/>
    <row r="605" s="53" customFormat="1" x14ac:dyDescent="0.2"/>
    <row r="606" s="53" customFormat="1" x14ac:dyDescent="0.2"/>
    <row r="607" s="53" customFormat="1" x14ac:dyDescent="0.2"/>
    <row r="608" s="53" customFormat="1" x14ac:dyDescent="0.2"/>
    <row r="609" s="53" customFormat="1" x14ac:dyDescent="0.2"/>
    <row r="610" s="53" customFormat="1" x14ac:dyDescent="0.2"/>
    <row r="611" s="53" customFormat="1" x14ac:dyDescent="0.2"/>
    <row r="612" s="53" customFormat="1" x14ac:dyDescent="0.2"/>
    <row r="613" s="53" customFormat="1" x14ac:dyDescent="0.2"/>
    <row r="614" s="53" customFormat="1" x14ac:dyDescent="0.2"/>
    <row r="615" s="53" customFormat="1" x14ac:dyDescent="0.2"/>
    <row r="616" s="53" customFormat="1" x14ac:dyDescent="0.2"/>
    <row r="617" s="53" customFormat="1" x14ac:dyDescent="0.2"/>
    <row r="618" s="53" customFormat="1" x14ac:dyDescent="0.2"/>
    <row r="619" s="53" customFormat="1" x14ac:dyDescent="0.2"/>
    <row r="620" s="53" customFormat="1" x14ac:dyDescent="0.2"/>
    <row r="621" s="53" customFormat="1" x14ac:dyDescent="0.2"/>
    <row r="622" s="53" customFormat="1" x14ac:dyDescent="0.2"/>
    <row r="623" s="53" customFormat="1" x14ac:dyDescent="0.2"/>
    <row r="624" s="53" customFormat="1" x14ac:dyDescent="0.2"/>
    <row r="625" s="53" customFormat="1" x14ac:dyDescent="0.2"/>
    <row r="626" s="53" customFormat="1" x14ac:dyDescent="0.2"/>
    <row r="627" s="53" customFormat="1" x14ac:dyDescent="0.2"/>
    <row r="628" s="53" customFormat="1" x14ac:dyDescent="0.2"/>
    <row r="629" s="53" customFormat="1" x14ac:dyDescent="0.2"/>
    <row r="630" s="53" customFormat="1" x14ac:dyDescent="0.2"/>
    <row r="631" s="53" customFormat="1" x14ac:dyDescent="0.2"/>
    <row r="632" s="53" customFormat="1" x14ac:dyDescent="0.2"/>
    <row r="633" s="53" customFormat="1" x14ac:dyDescent="0.2"/>
    <row r="634" s="53" customFormat="1" x14ac:dyDescent="0.2"/>
    <row r="635" s="53" customFormat="1" x14ac:dyDescent="0.2"/>
    <row r="636" s="53" customFormat="1" x14ac:dyDescent="0.2"/>
    <row r="637" s="53" customFormat="1" x14ac:dyDescent="0.2"/>
    <row r="638" s="53" customFormat="1" x14ac:dyDescent="0.2"/>
    <row r="639" s="53" customFormat="1" x14ac:dyDescent="0.2"/>
    <row r="640" s="53" customFormat="1" x14ac:dyDescent="0.2"/>
    <row r="641" s="53" customFormat="1" x14ac:dyDescent="0.2"/>
    <row r="642" s="53" customFormat="1" x14ac:dyDescent="0.2"/>
    <row r="643" s="53" customFormat="1" x14ac:dyDescent="0.2"/>
    <row r="644" s="53" customFormat="1" x14ac:dyDescent="0.2"/>
    <row r="645" s="53" customFormat="1" x14ac:dyDescent="0.2"/>
    <row r="646" s="53" customFormat="1" x14ac:dyDescent="0.2"/>
    <row r="647" s="53" customFormat="1" x14ac:dyDescent="0.2"/>
    <row r="648" s="53" customFormat="1" x14ac:dyDescent="0.2"/>
    <row r="649" s="53" customFormat="1" x14ac:dyDescent="0.2"/>
    <row r="650" s="53" customFormat="1" x14ac:dyDescent="0.2"/>
    <row r="651" s="53" customFormat="1" x14ac:dyDescent="0.2"/>
    <row r="652" s="53" customFormat="1" x14ac:dyDescent="0.2"/>
    <row r="653" s="53" customFormat="1" x14ac:dyDescent="0.2"/>
    <row r="654" s="53" customFormat="1" x14ac:dyDescent="0.2"/>
    <row r="655" s="53" customFormat="1" x14ac:dyDescent="0.2"/>
    <row r="656" s="53" customFormat="1" x14ac:dyDescent="0.2"/>
    <row r="657" s="53" customFormat="1" x14ac:dyDescent="0.2"/>
    <row r="658" s="53" customFormat="1" x14ac:dyDescent="0.2"/>
    <row r="659" s="53" customFormat="1" x14ac:dyDescent="0.2"/>
    <row r="660" s="53" customFormat="1" x14ac:dyDescent="0.2"/>
    <row r="661" s="53" customFormat="1" x14ac:dyDescent="0.2"/>
    <row r="662" s="53" customFormat="1" x14ac:dyDescent="0.2"/>
    <row r="663" s="53" customFormat="1" x14ac:dyDescent="0.2"/>
    <row r="664" s="53" customFormat="1" x14ac:dyDescent="0.2"/>
    <row r="665" s="53" customFormat="1" x14ac:dyDescent="0.2"/>
    <row r="666" s="53" customFormat="1" x14ac:dyDescent="0.2"/>
    <row r="667" s="53" customFormat="1" x14ac:dyDescent="0.2"/>
    <row r="668" s="53" customFormat="1" x14ac:dyDescent="0.2"/>
    <row r="669" s="53" customFormat="1" x14ac:dyDescent="0.2"/>
    <row r="670" s="53" customFormat="1" x14ac:dyDescent="0.2"/>
    <row r="671" s="53" customFormat="1" x14ac:dyDescent="0.2"/>
    <row r="672" s="53" customFormat="1" x14ac:dyDescent="0.2"/>
    <row r="673" s="53" customFormat="1" x14ac:dyDescent="0.2"/>
    <row r="674" s="53" customFormat="1" x14ac:dyDescent="0.2"/>
    <row r="675" s="53" customFormat="1" x14ac:dyDescent="0.2"/>
    <row r="676" s="53" customFormat="1" x14ac:dyDescent="0.2"/>
    <row r="677" s="53" customFormat="1" x14ac:dyDescent="0.2"/>
    <row r="678" s="53" customFormat="1" x14ac:dyDescent="0.2"/>
    <row r="679" s="53" customFormat="1" x14ac:dyDescent="0.2"/>
    <row r="680" s="53" customFormat="1" x14ac:dyDescent="0.2"/>
    <row r="681" s="53" customFormat="1" x14ac:dyDescent="0.2"/>
    <row r="682" s="53" customFormat="1" x14ac:dyDescent="0.2"/>
    <row r="683" s="53" customFormat="1" x14ac:dyDescent="0.2"/>
    <row r="684" s="53" customFormat="1" x14ac:dyDescent="0.2"/>
    <row r="685" s="53" customFormat="1" x14ac:dyDescent="0.2"/>
    <row r="686" s="53" customFormat="1" x14ac:dyDescent="0.2"/>
    <row r="687" s="53" customFormat="1" x14ac:dyDescent="0.2"/>
    <row r="688" s="53" customFormat="1" x14ac:dyDescent="0.2"/>
    <row r="689" s="53" customFormat="1" x14ac:dyDescent="0.2"/>
    <row r="690" s="53" customFormat="1" x14ac:dyDescent="0.2"/>
    <row r="691" s="53" customFormat="1" x14ac:dyDescent="0.2"/>
    <row r="692" s="53" customFormat="1" x14ac:dyDescent="0.2"/>
    <row r="693" s="53" customFormat="1" x14ac:dyDescent="0.2"/>
    <row r="694" s="53" customFormat="1" x14ac:dyDescent="0.2"/>
    <row r="695" s="53" customFormat="1" x14ac:dyDescent="0.2"/>
    <row r="696" s="53" customFormat="1" x14ac:dyDescent="0.2"/>
    <row r="697" s="53" customFormat="1" x14ac:dyDescent="0.2"/>
    <row r="698" s="53" customFormat="1" x14ac:dyDescent="0.2"/>
    <row r="699" s="53" customFormat="1" x14ac:dyDescent="0.2"/>
    <row r="700" s="53" customFormat="1" x14ac:dyDescent="0.2"/>
    <row r="701" s="53" customFormat="1" x14ac:dyDescent="0.2"/>
    <row r="702" s="53" customFormat="1" x14ac:dyDescent="0.2"/>
    <row r="703" s="53" customFormat="1" x14ac:dyDescent="0.2"/>
    <row r="704" s="53" customFormat="1" x14ac:dyDescent="0.2"/>
    <row r="705" s="53" customFormat="1" x14ac:dyDescent="0.2"/>
    <row r="706" s="53" customFormat="1" x14ac:dyDescent="0.2"/>
    <row r="707" s="53" customFormat="1" x14ac:dyDescent="0.2"/>
    <row r="708" s="53" customFormat="1" x14ac:dyDescent="0.2"/>
    <row r="709" s="53" customFormat="1" x14ac:dyDescent="0.2"/>
    <row r="710" s="53" customFormat="1" x14ac:dyDescent="0.2"/>
    <row r="711" s="53" customFormat="1" x14ac:dyDescent="0.2"/>
    <row r="712" s="53" customFormat="1" x14ac:dyDescent="0.2"/>
    <row r="713" s="53" customFormat="1" x14ac:dyDescent="0.2"/>
    <row r="714" s="53" customFormat="1" x14ac:dyDescent="0.2"/>
    <row r="715" s="53" customFormat="1" x14ac:dyDescent="0.2"/>
    <row r="716" s="53" customFormat="1" x14ac:dyDescent="0.2"/>
    <row r="717" s="53" customFormat="1" x14ac:dyDescent="0.2"/>
    <row r="718" s="53" customFormat="1" x14ac:dyDescent="0.2"/>
    <row r="719" s="53" customFormat="1" x14ac:dyDescent="0.2"/>
    <row r="720" s="53" customFormat="1" x14ac:dyDescent="0.2"/>
    <row r="721" s="53" customFormat="1" x14ac:dyDescent="0.2"/>
    <row r="722" s="53" customFormat="1" x14ac:dyDescent="0.2"/>
    <row r="723" s="53" customFormat="1" x14ac:dyDescent="0.2"/>
    <row r="724" s="53" customFormat="1" x14ac:dyDescent="0.2"/>
    <row r="725" s="53" customFormat="1" x14ac:dyDescent="0.2"/>
    <row r="726" s="53" customFormat="1" x14ac:dyDescent="0.2"/>
    <row r="727" s="53" customFormat="1" x14ac:dyDescent="0.2"/>
    <row r="728" s="53" customFormat="1" x14ac:dyDescent="0.2"/>
    <row r="729" s="53" customFormat="1" x14ac:dyDescent="0.2"/>
    <row r="730" s="53" customFormat="1" x14ac:dyDescent="0.2"/>
    <row r="731" s="53" customFormat="1" x14ac:dyDescent="0.2"/>
    <row r="732" s="53" customFormat="1" x14ac:dyDescent="0.2"/>
    <row r="733" s="53" customFormat="1" x14ac:dyDescent="0.2"/>
    <row r="734" s="53" customFormat="1" x14ac:dyDescent="0.2"/>
    <row r="735" s="53" customFormat="1" x14ac:dyDescent="0.2"/>
    <row r="736" s="53" customFormat="1" x14ac:dyDescent="0.2"/>
    <row r="737" s="53" customFormat="1" x14ac:dyDescent="0.2"/>
    <row r="738" s="53" customFormat="1" x14ac:dyDescent="0.2"/>
    <row r="739" s="53" customFormat="1" x14ac:dyDescent="0.2"/>
    <row r="740" s="53" customFormat="1" x14ac:dyDescent="0.2"/>
    <row r="741" s="53" customFormat="1" x14ac:dyDescent="0.2"/>
    <row r="742" s="53" customFormat="1" x14ac:dyDescent="0.2"/>
    <row r="743" s="53" customFormat="1" x14ac:dyDescent="0.2"/>
    <row r="744" s="53" customFormat="1" x14ac:dyDescent="0.2"/>
    <row r="745" s="53" customFormat="1" x14ac:dyDescent="0.2"/>
    <row r="746" s="53" customFormat="1" x14ac:dyDescent="0.2"/>
    <row r="747" s="53" customFormat="1" x14ac:dyDescent="0.2"/>
    <row r="748" s="53" customFormat="1" x14ac:dyDescent="0.2"/>
    <row r="749" s="53" customFormat="1" x14ac:dyDescent="0.2"/>
    <row r="750" s="53" customFormat="1" x14ac:dyDescent="0.2"/>
    <row r="751" s="53" customFormat="1" x14ac:dyDescent="0.2"/>
    <row r="752" s="53" customFormat="1" x14ac:dyDescent="0.2"/>
    <row r="753" s="53" customFormat="1" x14ac:dyDescent="0.2"/>
    <row r="754" s="53" customFormat="1" x14ac:dyDescent="0.2"/>
    <row r="755" s="53" customFormat="1" x14ac:dyDescent="0.2"/>
    <row r="756" s="53" customFormat="1" x14ac:dyDescent="0.2"/>
    <row r="757" s="53" customFormat="1" x14ac:dyDescent="0.2"/>
    <row r="758" s="53" customFormat="1" x14ac:dyDescent="0.2"/>
    <row r="759" s="53" customFormat="1" x14ac:dyDescent="0.2"/>
    <row r="760" s="53" customFormat="1" x14ac:dyDescent="0.2"/>
    <row r="761" s="53" customFormat="1" x14ac:dyDescent="0.2"/>
    <row r="762" s="53" customFormat="1" x14ac:dyDescent="0.2"/>
    <row r="763" s="53" customFormat="1" x14ac:dyDescent="0.2"/>
    <row r="764" s="53" customFormat="1" x14ac:dyDescent="0.2"/>
    <row r="765" s="53" customFormat="1" x14ac:dyDescent="0.2"/>
    <row r="766" s="53" customFormat="1" x14ac:dyDescent="0.2"/>
    <row r="767" s="53" customFormat="1" x14ac:dyDescent="0.2"/>
    <row r="768" s="53" customFormat="1" x14ac:dyDescent="0.2"/>
    <row r="769" s="53" customFormat="1" x14ac:dyDescent="0.2"/>
    <row r="770" s="53" customFormat="1" x14ac:dyDescent="0.2"/>
    <row r="771" s="53" customFormat="1" x14ac:dyDescent="0.2"/>
    <row r="772" s="53" customFormat="1" x14ac:dyDescent="0.2"/>
    <row r="773" s="53" customFormat="1" x14ac:dyDescent="0.2"/>
    <row r="774" s="53" customFormat="1" x14ac:dyDescent="0.2"/>
    <row r="775" s="53" customFormat="1" x14ac:dyDescent="0.2"/>
    <row r="776" s="53" customFormat="1" x14ac:dyDescent="0.2"/>
    <row r="777" s="53" customFormat="1" x14ac:dyDescent="0.2"/>
    <row r="778" s="53" customFormat="1" x14ac:dyDescent="0.2"/>
    <row r="779" s="53" customFormat="1" x14ac:dyDescent="0.2"/>
    <row r="780" s="53" customFormat="1" x14ac:dyDescent="0.2"/>
    <row r="781" s="53" customFormat="1" x14ac:dyDescent="0.2"/>
    <row r="782" s="53" customFormat="1" x14ac:dyDescent="0.2"/>
    <row r="783" s="53" customFormat="1" x14ac:dyDescent="0.2"/>
    <row r="784" s="53" customFormat="1" x14ac:dyDescent="0.2"/>
    <row r="785" s="53" customFormat="1" x14ac:dyDescent="0.2"/>
    <row r="786" s="53" customFormat="1" x14ac:dyDescent="0.2"/>
    <row r="787" s="53" customFormat="1" x14ac:dyDescent="0.2"/>
    <row r="788" s="53" customFormat="1" x14ac:dyDescent="0.2"/>
    <row r="789" s="53" customFormat="1" x14ac:dyDescent="0.2"/>
    <row r="790" s="53" customFormat="1" x14ac:dyDescent="0.2"/>
    <row r="791" s="53" customFormat="1" x14ac:dyDescent="0.2"/>
    <row r="792" s="53" customFormat="1" x14ac:dyDescent="0.2"/>
    <row r="793" s="53" customFormat="1" x14ac:dyDescent="0.2"/>
    <row r="794" s="53" customFormat="1" x14ac:dyDescent="0.2"/>
    <row r="795" s="53" customFormat="1" x14ac:dyDescent="0.2"/>
    <row r="796" s="53" customFormat="1" x14ac:dyDescent="0.2"/>
    <row r="797" s="53" customFormat="1" x14ac:dyDescent="0.2"/>
    <row r="798" s="53" customFormat="1" x14ac:dyDescent="0.2"/>
    <row r="799" s="53" customFormat="1" x14ac:dyDescent="0.2"/>
    <row r="800" s="53" customFormat="1" x14ac:dyDescent="0.2"/>
    <row r="801" s="53" customFormat="1" x14ac:dyDescent="0.2"/>
    <row r="802" s="53" customFormat="1" x14ac:dyDescent="0.2"/>
    <row r="803" s="53" customFormat="1" x14ac:dyDescent="0.2"/>
    <row r="804" s="53" customFormat="1" x14ac:dyDescent="0.2"/>
    <row r="805" s="53" customFormat="1" x14ac:dyDescent="0.2"/>
    <row r="806" s="53" customFormat="1" x14ac:dyDescent="0.2"/>
    <row r="807" s="53" customFormat="1" x14ac:dyDescent="0.2"/>
    <row r="808" s="53" customFormat="1" x14ac:dyDescent="0.2"/>
    <row r="809" s="53" customFormat="1" x14ac:dyDescent="0.2"/>
    <row r="810" s="53" customFormat="1" x14ac:dyDescent="0.2"/>
    <row r="811" s="53" customFormat="1" x14ac:dyDescent="0.2"/>
    <row r="812" s="53" customFormat="1" x14ac:dyDescent="0.2"/>
    <row r="813" s="53" customFormat="1" x14ac:dyDescent="0.2"/>
    <row r="814" s="53" customFormat="1" x14ac:dyDescent="0.2"/>
    <row r="815" s="53" customFormat="1" x14ac:dyDescent="0.2"/>
    <row r="816" s="53" customFormat="1" x14ac:dyDescent="0.2"/>
    <row r="817" s="53" customFormat="1" x14ac:dyDescent="0.2"/>
    <row r="818" s="53" customFormat="1" x14ac:dyDescent="0.2"/>
    <row r="819" s="53" customFormat="1" x14ac:dyDescent="0.2"/>
    <row r="820" s="53" customFormat="1" x14ac:dyDescent="0.2"/>
    <row r="821" s="53" customFormat="1" x14ac:dyDescent="0.2"/>
    <row r="822" s="53" customFormat="1" x14ac:dyDescent="0.2"/>
    <row r="823" s="53" customFormat="1" x14ac:dyDescent="0.2"/>
    <row r="824" s="53" customFormat="1" x14ac:dyDescent="0.2"/>
    <row r="825" s="53" customFormat="1" x14ac:dyDescent="0.2"/>
    <row r="826" s="53" customFormat="1" x14ac:dyDescent="0.2"/>
    <row r="827" s="53" customFormat="1" x14ac:dyDescent="0.2"/>
    <row r="828" s="53" customFormat="1" x14ac:dyDescent="0.2"/>
    <row r="829" s="53" customFormat="1" x14ac:dyDescent="0.2"/>
    <row r="830" s="53" customFormat="1" x14ac:dyDescent="0.2"/>
    <row r="831" s="53" customFormat="1" x14ac:dyDescent="0.2"/>
    <row r="832" s="53" customFormat="1" x14ac:dyDescent="0.2"/>
    <row r="833" s="53" customFormat="1" x14ac:dyDescent="0.2"/>
    <row r="834" s="53" customFormat="1" x14ac:dyDescent="0.2"/>
    <row r="835" s="53" customFormat="1" x14ac:dyDescent="0.2"/>
    <row r="836" s="53" customFormat="1" x14ac:dyDescent="0.2"/>
    <row r="837" s="53" customFormat="1" x14ac:dyDescent="0.2"/>
    <row r="838" s="53" customFormat="1" x14ac:dyDescent="0.2"/>
    <row r="839" s="53" customFormat="1" x14ac:dyDescent="0.2"/>
    <row r="840" s="53" customFormat="1" x14ac:dyDescent="0.2"/>
    <row r="841" s="53" customFormat="1" x14ac:dyDescent="0.2"/>
    <row r="842" s="53" customFormat="1" x14ac:dyDescent="0.2"/>
    <row r="843" s="53" customFormat="1" x14ac:dyDescent="0.2"/>
    <row r="844" s="53" customFormat="1" x14ac:dyDescent="0.2"/>
    <row r="845" s="53" customFormat="1" x14ac:dyDescent="0.2"/>
    <row r="846" s="53" customFormat="1" x14ac:dyDescent="0.2"/>
    <row r="847" s="53" customFormat="1" x14ac:dyDescent="0.2"/>
    <row r="848" s="53" customFormat="1" x14ac:dyDescent="0.2"/>
    <row r="849" s="53" customFormat="1" x14ac:dyDescent="0.2"/>
    <row r="850" s="53" customFormat="1" x14ac:dyDescent="0.2"/>
    <row r="851" s="53" customFormat="1" x14ac:dyDescent="0.2"/>
    <row r="852" s="53" customFormat="1" x14ac:dyDescent="0.2"/>
    <row r="853" s="53" customFormat="1" x14ac:dyDescent="0.2"/>
    <row r="854" s="53" customFormat="1" x14ac:dyDescent="0.2"/>
    <row r="855" s="53" customFormat="1" x14ac:dyDescent="0.2"/>
    <row r="856" s="53" customFormat="1" x14ac:dyDescent="0.2"/>
    <row r="857" s="53" customFormat="1" x14ac:dyDescent="0.2"/>
    <row r="858" s="53" customFormat="1" x14ac:dyDescent="0.2"/>
    <row r="859" s="53" customFormat="1" x14ac:dyDescent="0.2"/>
    <row r="860" s="53" customFormat="1" x14ac:dyDescent="0.2"/>
    <row r="861" s="53" customFormat="1" x14ac:dyDescent="0.2"/>
    <row r="862" s="53" customFormat="1" x14ac:dyDescent="0.2"/>
    <row r="863" s="53" customFormat="1" x14ac:dyDescent="0.2"/>
    <row r="864" s="53" customFormat="1" x14ac:dyDescent="0.2"/>
    <row r="865" s="53" customFormat="1" x14ac:dyDescent="0.2"/>
    <row r="866" s="53" customFormat="1" x14ac:dyDescent="0.2"/>
    <row r="867" s="53" customFormat="1" x14ac:dyDescent="0.2"/>
    <row r="868" s="53" customFormat="1" x14ac:dyDescent="0.2"/>
    <row r="869" s="53" customFormat="1" x14ac:dyDescent="0.2"/>
    <row r="870" s="53" customFormat="1" x14ac:dyDescent="0.2"/>
    <row r="871" s="53" customFormat="1" x14ac:dyDescent="0.2"/>
    <row r="872" s="53" customFormat="1" x14ac:dyDescent="0.2"/>
    <row r="873" s="53" customFormat="1" x14ac:dyDescent="0.2"/>
    <row r="874" s="53" customFormat="1" x14ac:dyDescent="0.2"/>
    <row r="875" s="53" customFormat="1" x14ac:dyDescent="0.2"/>
    <row r="876" s="53" customFormat="1" x14ac:dyDescent="0.2"/>
    <row r="877" s="53" customFormat="1" x14ac:dyDescent="0.2"/>
    <row r="878" s="53" customFormat="1" x14ac:dyDescent="0.2"/>
    <row r="879" s="53" customFormat="1" x14ac:dyDescent="0.2"/>
    <row r="880" s="53" customFormat="1" x14ac:dyDescent="0.2"/>
    <row r="881" s="53" customFormat="1" x14ac:dyDescent="0.2"/>
    <row r="882" s="53" customFormat="1" x14ac:dyDescent="0.2"/>
    <row r="883" s="53" customFormat="1" x14ac:dyDescent="0.2"/>
    <row r="884" s="53" customFormat="1" x14ac:dyDescent="0.2"/>
    <row r="885" s="53" customFormat="1" x14ac:dyDescent="0.2"/>
    <row r="886" s="53" customFormat="1" x14ac:dyDescent="0.2"/>
    <row r="887" s="53" customFormat="1" x14ac:dyDescent="0.2"/>
    <row r="888" s="53" customFormat="1" x14ac:dyDescent="0.2"/>
    <row r="889" s="53" customFormat="1" x14ac:dyDescent="0.2"/>
    <row r="890" s="53" customFormat="1" x14ac:dyDescent="0.2"/>
    <row r="891" s="53" customFormat="1" x14ac:dyDescent="0.2"/>
    <row r="892" s="53" customFormat="1" x14ac:dyDescent="0.2"/>
    <row r="893" s="53" customFormat="1" x14ac:dyDescent="0.2"/>
    <row r="894" s="53" customFormat="1" x14ac:dyDescent="0.2"/>
    <row r="895" s="53" customFormat="1" x14ac:dyDescent="0.2"/>
    <row r="896" s="53" customFormat="1" x14ac:dyDescent="0.2"/>
    <row r="897" s="53" customFormat="1" x14ac:dyDescent="0.2"/>
    <row r="898" s="53" customFormat="1" x14ac:dyDescent="0.2"/>
    <row r="899" s="53" customFormat="1" x14ac:dyDescent="0.2"/>
    <row r="900" s="53" customFormat="1" x14ac:dyDescent="0.2"/>
    <row r="901" s="53" customFormat="1" x14ac:dyDescent="0.2"/>
    <row r="902" s="53" customFormat="1" x14ac:dyDescent="0.2"/>
    <row r="903" s="53" customFormat="1" x14ac:dyDescent="0.2"/>
    <row r="904" s="53" customFormat="1" x14ac:dyDescent="0.2"/>
    <row r="905" s="53" customFormat="1" x14ac:dyDescent="0.2"/>
    <row r="906" s="53" customFormat="1" x14ac:dyDescent="0.2"/>
    <row r="907" s="53" customFormat="1" x14ac:dyDescent="0.2"/>
    <row r="908" s="53" customFormat="1" x14ac:dyDescent="0.2"/>
    <row r="909" s="53" customFormat="1" x14ac:dyDescent="0.2"/>
    <row r="910" s="53" customFormat="1" x14ac:dyDescent="0.2"/>
    <row r="911" s="53" customFormat="1" x14ac:dyDescent="0.2"/>
    <row r="912" s="53" customFormat="1" x14ac:dyDescent="0.2"/>
    <row r="913" s="53" customFormat="1" x14ac:dyDescent="0.2"/>
    <row r="914" s="53" customFormat="1" x14ac:dyDescent="0.2"/>
    <row r="915" s="53" customFormat="1" x14ac:dyDescent="0.2"/>
    <row r="916" s="53" customFormat="1" x14ac:dyDescent="0.2"/>
    <row r="917" s="53" customFormat="1" x14ac:dyDescent="0.2"/>
    <row r="918" s="53" customFormat="1" x14ac:dyDescent="0.2"/>
    <row r="919" s="53" customFormat="1" x14ac:dyDescent="0.2"/>
    <row r="920" s="53" customFormat="1" x14ac:dyDescent="0.2"/>
    <row r="921" s="53" customFormat="1" x14ac:dyDescent="0.2"/>
    <row r="922" s="53" customFormat="1" x14ac:dyDescent="0.2"/>
    <row r="923" s="53" customFormat="1" x14ac:dyDescent="0.2"/>
    <row r="924" s="53" customFormat="1" x14ac:dyDescent="0.2"/>
    <row r="925" s="53" customFormat="1" x14ac:dyDescent="0.2"/>
    <row r="926" s="53" customFormat="1" x14ac:dyDescent="0.2"/>
    <row r="927" s="53" customFormat="1" x14ac:dyDescent="0.2"/>
    <row r="928" s="53" customFormat="1" x14ac:dyDescent="0.2"/>
    <row r="929" s="53" customFormat="1" x14ac:dyDescent="0.2"/>
    <row r="930" s="53" customFormat="1" x14ac:dyDescent="0.2"/>
    <row r="931" s="53" customFormat="1" x14ac:dyDescent="0.2"/>
    <row r="932" s="53" customFormat="1" x14ac:dyDescent="0.2"/>
    <row r="933" s="53" customFormat="1" x14ac:dyDescent="0.2"/>
    <row r="934" s="53" customFormat="1" x14ac:dyDescent="0.2"/>
    <row r="935" s="53" customFormat="1" x14ac:dyDescent="0.2"/>
    <row r="936" s="53" customFormat="1" x14ac:dyDescent="0.2"/>
    <row r="937" s="53" customFormat="1" x14ac:dyDescent="0.2"/>
    <row r="938" s="53" customFormat="1" x14ac:dyDescent="0.2"/>
    <row r="939" s="53" customFormat="1" x14ac:dyDescent="0.2"/>
    <row r="940" s="53" customFormat="1" x14ac:dyDescent="0.2"/>
    <row r="941" s="53" customFormat="1" x14ac:dyDescent="0.2"/>
    <row r="942" s="53" customFormat="1" x14ac:dyDescent="0.2"/>
    <row r="943" s="53" customFormat="1" x14ac:dyDescent="0.2"/>
    <row r="944" s="53" customFormat="1" x14ac:dyDescent="0.2"/>
    <row r="945" s="53" customFormat="1" x14ac:dyDescent="0.2"/>
    <row r="946" s="53" customFormat="1" x14ac:dyDescent="0.2"/>
    <row r="947" s="53" customFormat="1" x14ac:dyDescent="0.2"/>
    <row r="948" s="53" customFormat="1" x14ac:dyDescent="0.2"/>
    <row r="949" s="53" customFormat="1" x14ac:dyDescent="0.2"/>
    <row r="950" s="53" customFormat="1" x14ac:dyDescent="0.2"/>
    <row r="951" s="53" customFormat="1" x14ac:dyDescent="0.2"/>
    <row r="952" s="53" customFormat="1" x14ac:dyDescent="0.2"/>
    <row r="953" s="53" customFormat="1" x14ac:dyDescent="0.2"/>
    <row r="954" s="53" customFormat="1" x14ac:dyDescent="0.2"/>
    <row r="955" s="53" customFormat="1" x14ac:dyDescent="0.2"/>
    <row r="956" s="53" customFormat="1" x14ac:dyDescent="0.2"/>
    <row r="957" s="53" customFormat="1" x14ac:dyDescent="0.2"/>
    <row r="958" s="53" customFormat="1" x14ac:dyDescent="0.2"/>
    <row r="959" s="53" customFormat="1" x14ac:dyDescent="0.2"/>
    <row r="960" s="53" customFormat="1" x14ac:dyDescent="0.2"/>
    <row r="961" s="53" customFormat="1" x14ac:dyDescent="0.2"/>
    <row r="962" s="53" customFormat="1" x14ac:dyDescent="0.2"/>
    <row r="963" s="53" customFormat="1" x14ac:dyDescent="0.2"/>
    <row r="964" s="53" customFormat="1" x14ac:dyDescent="0.2"/>
    <row r="965" s="53" customFormat="1" x14ac:dyDescent="0.2"/>
    <row r="966" s="53" customFormat="1" x14ac:dyDescent="0.2"/>
    <row r="967" s="53" customFormat="1" x14ac:dyDescent="0.2"/>
    <row r="968" s="53" customFormat="1" x14ac:dyDescent="0.2"/>
    <row r="969" s="53" customFormat="1" x14ac:dyDescent="0.2"/>
    <row r="970" s="53" customFormat="1" x14ac:dyDescent="0.2"/>
    <row r="971" s="53" customFormat="1" x14ac:dyDescent="0.2"/>
    <row r="972" s="53" customFormat="1" x14ac:dyDescent="0.2"/>
    <row r="973" s="53" customFormat="1" x14ac:dyDescent="0.2"/>
    <row r="974" s="53" customFormat="1" x14ac:dyDescent="0.2"/>
    <row r="975" s="53" customFormat="1" x14ac:dyDescent="0.2"/>
    <row r="976" s="53" customFormat="1" x14ac:dyDescent="0.2"/>
    <row r="977" s="53" customFormat="1" x14ac:dyDescent="0.2"/>
    <row r="978" s="53" customFormat="1" x14ac:dyDescent="0.2"/>
    <row r="979" s="53" customFormat="1" x14ac:dyDescent="0.2"/>
    <row r="980" s="53" customFormat="1" x14ac:dyDescent="0.2"/>
    <row r="981" s="53" customFormat="1" x14ac:dyDescent="0.2"/>
    <row r="982" s="53" customFormat="1" x14ac:dyDescent="0.2"/>
    <row r="983" s="53" customFormat="1" x14ac:dyDescent="0.2"/>
    <row r="984" s="53" customFormat="1" x14ac:dyDescent="0.2"/>
    <row r="985" s="53" customFormat="1" x14ac:dyDescent="0.2"/>
    <row r="986" s="53" customFormat="1" x14ac:dyDescent="0.2"/>
    <row r="987" s="53" customFormat="1" x14ac:dyDescent="0.2"/>
    <row r="988" s="53" customFormat="1" x14ac:dyDescent="0.2"/>
    <row r="989" s="53" customFormat="1" x14ac:dyDescent="0.2"/>
    <row r="990" s="53" customFormat="1" x14ac:dyDescent="0.2"/>
    <row r="991" s="53" customFormat="1" x14ac:dyDescent="0.2"/>
    <row r="992" s="53" customFormat="1" x14ac:dyDescent="0.2"/>
    <row r="993" s="53" customFormat="1" x14ac:dyDescent="0.2"/>
    <row r="994" s="53" customFormat="1" x14ac:dyDescent="0.2"/>
    <row r="995" s="53" customFormat="1" x14ac:dyDescent="0.2"/>
    <row r="996" s="53" customFormat="1" x14ac:dyDescent="0.2"/>
    <row r="997" s="53" customFormat="1" x14ac:dyDescent="0.2"/>
    <row r="998" s="53" customFormat="1" x14ac:dyDescent="0.2"/>
    <row r="999" s="53" customFormat="1" x14ac:dyDescent="0.2"/>
    <row r="1000" s="53" customFormat="1" x14ac:dyDescent="0.2"/>
    <row r="1001" s="53" customFormat="1" x14ac:dyDescent="0.2"/>
    <row r="1002" s="53" customFormat="1" x14ac:dyDescent="0.2"/>
    <row r="1003" s="53" customFormat="1" x14ac:dyDescent="0.2"/>
    <row r="1004" s="53" customFormat="1" x14ac:dyDescent="0.2"/>
    <row r="1005" s="53" customFormat="1" x14ac:dyDescent="0.2"/>
    <row r="1006" s="53" customFormat="1" x14ac:dyDescent="0.2"/>
    <row r="1007" s="53" customFormat="1" x14ac:dyDescent="0.2"/>
    <row r="1008" s="53" customFormat="1" x14ac:dyDescent="0.2"/>
    <row r="1009" s="53" customFormat="1" x14ac:dyDescent="0.2"/>
    <row r="1010" s="53" customFormat="1" x14ac:dyDescent="0.2"/>
    <row r="1011" s="53" customFormat="1" x14ac:dyDescent="0.2"/>
    <row r="1012" s="53" customFormat="1" x14ac:dyDescent="0.2"/>
    <row r="1013" s="53" customFormat="1" x14ac:dyDescent="0.2"/>
    <row r="1014" s="53" customFormat="1" x14ac:dyDescent="0.2"/>
    <row r="1015" s="53" customFormat="1" x14ac:dyDescent="0.2"/>
    <row r="1016" s="53" customFormat="1" x14ac:dyDescent="0.2"/>
    <row r="1017" s="53" customFormat="1" x14ac:dyDescent="0.2"/>
    <row r="1018" s="53" customFormat="1" x14ac:dyDescent="0.2"/>
    <row r="1019" s="53" customFormat="1" x14ac:dyDescent="0.2"/>
    <row r="1020" s="53" customFormat="1" x14ac:dyDescent="0.2"/>
    <row r="1021" s="53" customFormat="1" x14ac:dyDescent="0.2"/>
    <row r="1022" s="53" customFormat="1" x14ac:dyDescent="0.2"/>
    <row r="1023" s="53" customFormat="1" x14ac:dyDescent="0.2"/>
    <row r="1024" s="53" customFormat="1" x14ac:dyDescent="0.2"/>
    <row r="1025" s="53" customFormat="1" x14ac:dyDescent="0.2"/>
    <row r="1026" s="53" customFormat="1" x14ac:dyDescent="0.2"/>
    <row r="1027" s="53" customFormat="1" x14ac:dyDescent="0.2"/>
    <row r="1028" s="53" customFormat="1" x14ac:dyDescent="0.2"/>
    <row r="1029" s="53" customFormat="1" x14ac:dyDescent="0.2"/>
    <row r="1030" s="53" customFormat="1" x14ac:dyDescent="0.2"/>
    <row r="1031" s="53" customFormat="1" x14ac:dyDescent="0.2"/>
    <row r="1032" s="53" customFormat="1" x14ac:dyDescent="0.2"/>
    <row r="1033" s="53" customFormat="1" x14ac:dyDescent="0.2"/>
    <row r="1034" s="53" customFormat="1" x14ac:dyDescent="0.2"/>
    <row r="1035" s="53" customFormat="1" x14ac:dyDescent="0.2"/>
    <row r="1036" s="53" customFormat="1" x14ac:dyDescent="0.2"/>
    <row r="1037" s="53" customFormat="1" x14ac:dyDescent="0.2"/>
    <row r="1038" s="53" customFormat="1" x14ac:dyDescent="0.2"/>
    <row r="1039" s="53" customFormat="1" x14ac:dyDescent="0.2"/>
    <row r="1040" s="53" customFormat="1" x14ac:dyDescent="0.2"/>
    <row r="1041" s="53" customFormat="1" x14ac:dyDescent="0.2"/>
    <row r="1042" s="53" customFormat="1" x14ac:dyDescent="0.2"/>
    <row r="1043" s="53" customFormat="1" x14ac:dyDescent="0.2"/>
    <row r="1044" s="53" customFormat="1" x14ac:dyDescent="0.2"/>
    <row r="1045" s="53" customFormat="1" x14ac:dyDescent="0.2"/>
    <row r="1046" s="53" customFormat="1" x14ac:dyDescent="0.2"/>
    <row r="1047" s="53" customFormat="1" x14ac:dyDescent="0.2"/>
    <row r="1048" s="53" customFormat="1" x14ac:dyDescent="0.2"/>
    <row r="1049" s="53" customFormat="1" x14ac:dyDescent="0.2"/>
    <row r="1050" s="53" customFormat="1" x14ac:dyDescent="0.2"/>
    <row r="1051" s="53" customFormat="1" x14ac:dyDescent="0.2"/>
    <row r="1052" s="53" customFormat="1" x14ac:dyDescent="0.2"/>
    <row r="1053" s="53" customFormat="1" x14ac:dyDescent="0.2"/>
    <row r="1054" s="53" customFormat="1" x14ac:dyDescent="0.2"/>
    <row r="1055" s="53" customFormat="1" x14ac:dyDescent="0.2"/>
    <row r="1056" s="53" customFormat="1" x14ac:dyDescent="0.2"/>
    <row r="1057" s="53" customFormat="1" x14ac:dyDescent="0.2"/>
    <row r="1058" s="53" customFormat="1" x14ac:dyDescent="0.2"/>
    <row r="1059" s="53" customFormat="1" x14ac:dyDescent="0.2"/>
    <row r="1060" s="53" customFormat="1" x14ac:dyDescent="0.2"/>
    <row r="1061" s="53" customFormat="1" x14ac:dyDescent="0.2"/>
    <row r="1062" s="53" customFormat="1" x14ac:dyDescent="0.2"/>
    <row r="1063" s="53" customFormat="1" x14ac:dyDescent="0.2"/>
    <row r="1064" s="53" customFormat="1" x14ac:dyDescent="0.2"/>
    <row r="1065" s="53" customFormat="1" x14ac:dyDescent="0.2"/>
    <row r="1066" s="53" customFormat="1" x14ac:dyDescent="0.2"/>
    <row r="1067" s="53" customFormat="1" x14ac:dyDescent="0.2"/>
    <row r="1068" s="53" customFormat="1" x14ac:dyDescent="0.2"/>
    <row r="1069" s="53" customFormat="1" x14ac:dyDescent="0.2"/>
    <row r="1070" s="53" customFormat="1" x14ac:dyDescent="0.2"/>
    <row r="1071" s="53" customFormat="1" x14ac:dyDescent="0.2"/>
    <row r="1072" s="53" customFormat="1" x14ac:dyDescent="0.2"/>
    <row r="1073" s="53" customFormat="1" x14ac:dyDescent="0.2"/>
    <row r="1074" s="53" customFormat="1" x14ac:dyDescent="0.2"/>
    <row r="1075" s="53" customFormat="1" x14ac:dyDescent="0.2"/>
    <row r="1076" s="53" customFormat="1" x14ac:dyDescent="0.2"/>
    <row r="1077" s="53" customFormat="1" x14ac:dyDescent="0.2"/>
    <row r="1078" s="53" customFormat="1" x14ac:dyDescent="0.2"/>
    <row r="1079" s="53" customFormat="1" x14ac:dyDescent="0.2"/>
    <row r="1080" s="53" customFormat="1" x14ac:dyDescent="0.2"/>
    <row r="1081" s="53" customFormat="1" x14ac:dyDescent="0.2"/>
    <row r="1082" s="53" customFormat="1" x14ac:dyDescent="0.2"/>
    <row r="1083" s="53" customFormat="1" x14ac:dyDescent="0.2"/>
    <row r="1084" s="53" customFormat="1" x14ac:dyDescent="0.2"/>
    <row r="1085" s="53" customFormat="1" x14ac:dyDescent="0.2"/>
    <row r="1086" s="53" customFormat="1" x14ac:dyDescent="0.2"/>
    <row r="1087" s="53" customFormat="1" x14ac:dyDescent="0.2"/>
    <row r="1088" s="53" customFormat="1" x14ac:dyDescent="0.2"/>
    <row r="1089" s="53" customFormat="1" x14ac:dyDescent="0.2"/>
    <row r="1090" s="53" customFormat="1" x14ac:dyDescent="0.2"/>
    <row r="1091" s="53" customFormat="1" x14ac:dyDescent="0.2"/>
    <row r="1092" s="53" customFormat="1" x14ac:dyDescent="0.2"/>
    <row r="1093" s="53" customFormat="1" x14ac:dyDescent="0.2"/>
    <row r="1094" s="53" customFormat="1" x14ac:dyDescent="0.2"/>
    <row r="1095" s="53" customFormat="1" x14ac:dyDescent="0.2"/>
    <row r="1096" s="53" customFormat="1" x14ac:dyDescent="0.2"/>
    <row r="1097" s="53" customFormat="1" x14ac:dyDescent="0.2"/>
    <row r="1098" s="53" customFormat="1" x14ac:dyDescent="0.2"/>
    <row r="1099" s="53" customFormat="1" x14ac:dyDescent="0.2"/>
    <row r="1100" s="53" customFormat="1" x14ac:dyDescent="0.2"/>
    <row r="1101" s="53" customFormat="1" x14ac:dyDescent="0.2"/>
    <row r="1102" s="53" customFormat="1" x14ac:dyDescent="0.2"/>
    <row r="1103" s="53" customFormat="1" x14ac:dyDescent="0.2"/>
    <row r="1104" s="53" customFormat="1" x14ac:dyDescent="0.2"/>
    <row r="1105" s="53" customFormat="1" x14ac:dyDescent="0.2"/>
    <row r="1106" s="53" customFormat="1" x14ac:dyDescent="0.2"/>
    <row r="1107" s="53" customFormat="1" x14ac:dyDescent="0.2"/>
    <row r="1108" s="53" customFormat="1" x14ac:dyDescent="0.2"/>
    <row r="1109" s="53" customFormat="1" x14ac:dyDescent="0.2"/>
    <row r="1110" s="53" customFormat="1" x14ac:dyDescent="0.2"/>
    <row r="1111" s="53" customFormat="1" x14ac:dyDescent="0.2"/>
    <row r="1112" s="53" customFormat="1" x14ac:dyDescent="0.2"/>
    <row r="1113" s="53" customFormat="1" x14ac:dyDescent="0.2"/>
    <row r="1114" s="53" customFormat="1" x14ac:dyDescent="0.2"/>
    <row r="1115" s="53" customFormat="1" x14ac:dyDescent="0.2"/>
    <row r="1116" s="53" customFormat="1" x14ac:dyDescent="0.2"/>
    <row r="1117" s="53" customFormat="1" x14ac:dyDescent="0.2"/>
    <row r="1118" s="53" customFormat="1" x14ac:dyDescent="0.2"/>
    <row r="1119" s="53" customFormat="1" x14ac:dyDescent="0.2"/>
    <row r="1120" s="53" customFormat="1" x14ac:dyDescent="0.2"/>
    <row r="1121" s="53" customFormat="1" x14ac:dyDescent="0.2"/>
    <row r="1122" s="53" customFormat="1" x14ac:dyDescent="0.2"/>
    <row r="1123" s="53" customFormat="1" x14ac:dyDescent="0.2"/>
    <row r="1124" s="53" customFormat="1" x14ac:dyDescent="0.2"/>
    <row r="1125" s="53" customFormat="1" x14ac:dyDescent="0.2"/>
    <row r="1126" s="53" customFormat="1" x14ac:dyDescent="0.2"/>
    <row r="1127" s="53" customFormat="1" x14ac:dyDescent="0.2"/>
    <row r="1128" s="53" customFormat="1" x14ac:dyDescent="0.2"/>
    <row r="1129" s="53" customFormat="1" x14ac:dyDescent="0.2"/>
    <row r="1130" s="53" customFormat="1" x14ac:dyDescent="0.2"/>
    <row r="1131" s="53" customFormat="1" x14ac:dyDescent="0.2"/>
    <row r="1132" s="53" customFormat="1" x14ac:dyDescent="0.2"/>
    <row r="1133" s="53" customFormat="1" x14ac:dyDescent="0.2"/>
    <row r="1134" s="53" customFormat="1" x14ac:dyDescent="0.2"/>
    <row r="1135" s="53" customFormat="1" x14ac:dyDescent="0.2"/>
    <row r="1136" s="53" customFormat="1" x14ac:dyDescent="0.2"/>
    <row r="1137" s="53" customFormat="1" x14ac:dyDescent="0.2"/>
    <row r="1138" s="53" customFormat="1" x14ac:dyDescent="0.2"/>
    <row r="1139" s="53" customFormat="1" x14ac:dyDescent="0.2"/>
    <row r="1140" s="53" customFormat="1" x14ac:dyDescent="0.2"/>
    <row r="1141" s="53" customFormat="1" x14ac:dyDescent="0.2"/>
    <row r="1142" s="53" customFormat="1" x14ac:dyDescent="0.2"/>
    <row r="1143" s="53" customFormat="1" x14ac:dyDescent="0.2"/>
    <row r="1144" s="53" customFormat="1" x14ac:dyDescent="0.2"/>
    <row r="1145" s="53" customFormat="1" x14ac:dyDescent="0.2"/>
    <row r="1146" s="53" customFormat="1" x14ac:dyDescent="0.2"/>
    <row r="1147" s="53" customFormat="1" x14ac:dyDescent="0.2"/>
    <row r="1148" s="53" customFormat="1" x14ac:dyDescent="0.2"/>
    <row r="1149" s="53" customFormat="1" x14ac:dyDescent="0.2"/>
    <row r="1150" s="53" customFormat="1" x14ac:dyDescent="0.2"/>
    <row r="1151" s="53" customFormat="1" x14ac:dyDescent="0.2"/>
    <row r="1152" s="53" customFormat="1" x14ac:dyDescent="0.2"/>
    <row r="1153" s="53" customFormat="1" x14ac:dyDescent="0.2"/>
    <row r="1154" s="53" customFormat="1" x14ac:dyDescent="0.2"/>
    <row r="1155" s="53" customFormat="1" x14ac:dyDescent="0.2"/>
    <row r="1156" s="53" customFormat="1" x14ac:dyDescent="0.2"/>
    <row r="1157" s="53" customFormat="1" x14ac:dyDescent="0.2"/>
    <row r="1158" s="53" customFormat="1" x14ac:dyDescent="0.2"/>
    <row r="1159" s="53" customFormat="1" x14ac:dyDescent="0.2"/>
    <row r="1160" s="53" customFormat="1" x14ac:dyDescent="0.2"/>
    <row r="1161" s="53" customFormat="1" x14ac:dyDescent="0.2"/>
    <row r="1162" s="53" customFormat="1" x14ac:dyDescent="0.2"/>
    <row r="1163" s="53" customFormat="1" x14ac:dyDescent="0.2"/>
    <row r="1164" s="53" customFormat="1" x14ac:dyDescent="0.2"/>
    <row r="1165" s="53" customFormat="1" x14ac:dyDescent="0.2"/>
    <row r="1166" s="53" customFormat="1" x14ac:dyDescent="0.2"/>
    <row r="1167" s="53" customFormat="1" x14ac:dyDescent="0.2"/>
    <row r="1168" s="53" customFormat="1" x14ac:dyDescent="0.2"/>
    <row r="1169" s="53" customFormat="1" x14ac:dyDescent="0.2"/>
    <row r="1170" s="53" customFormat="1" x14ac:dyDescent="0.2"/>
    <row r="1171" s="53" customFormat="1" x14ac:dyDescent="0.2"/>
    <row r="1172" s="53" customFormat="1" x14ac:dyDescent="0.2"/>
    <row r="1173" s="53" customFormat="1" x14ac:dyDescent="0.2"/>
    <row r="1174" s="53" customFormat="1" x14ac:dyDescent="0.2"/>
    <row r="1175" s="53" customFormat="1" x14ac:dyDescent="0.2"/>
    <row r="1176" s="53" customFormat="1" x14ac:dyDescent="0.2"/>
    <row r="1177" s="53" customFormat="1" x14ac:dyDescent="0.2"/>
    <row r="1178" s="53" customFormat="1" x14ac:dyDescent="0.2"/>
    <row r="1179" s="53" customFormat="1" x14ac:dyDescent="0.2"/>
    <row r="1180" s="53" customFormat="1" x14ac:dyDescent="0.2"/>
    <row r="1181" s="53" customFormat="1" x14ac:dyDescent="0.2"/>
    <row r="1182" s="53" customFormat="1" x14ac:dyDescent="0.2"/>
    <row r="1183" s="53" customFormat="1" x14ac:dyDescent="0.2"/>
    <row r="1184" s="53" customFormat="1" x14ac:dyDescent="0.2"/>
    <row r="1185" s="53" customFormat="1" x14ac:dyDescent="0.2"/>
    <row r="1186" s="53" customFormat="1" x14ac:dyDescent="0.2"/>
    <row r="1187" s="53" customFormat="1" x14ac:dyDescent="0.2"/>
    <row r="1188" s="53" customFormat="1" x14ac:dyDescent="0.2"/>
    <row r="1189" s="53" customFormat="1" x14ac:dyDescent="0.2"/>
    <row r="1190" s="53" customFormat="1" x14ac:dyDescent="0.2"/>
    <row r="1191" s="53" customFormat="1" x14ac:dyDescent="0.2"/>
    <row r="1192" s="53" customFormat="1" x14ac:dyDescent="0.2"/>
    <row r="1193" s="53" customFormat="1" x14ac:dyDescent="0.2"/>
    <row r="1194" s="53" customFormat="1" x14ac:dyDescent="0.2"/>
    <row r="1195" s="53" customFormat="1" x14ac:dyDescent="0.2"/>
    <row r="1196" s="53" customFormat="1" x14ac:dyDescent="0.2"/>
    <row r="1197" s="53" customFormat="1" x14ac:dyDescent="0.2"/>
    <row r="1198" s="53" customFormat="1" x14ac:dyDescent="0.2"/>
    <row r="1199" s="53" customFormat="1" x14ac:dyDescent="0.2"/>
    <row r="1200" s="53" customFormat="1" x14ac:dyDescent="0.2"/>
    <row r="1201" s="53" customFormat="1" x14ac:dyDescent="0.2"/>
    <row r="1202" s="53" customFormat="1" x14ac:dyDescent="0.2"/>
    <row r="1203" s="53" customFormat="1" x14ac:dyDescent="0.2"/>
    <row r="1204" s="53" customFormat="1" x14ac:dyDescent="0.2"/>
    <row r="1205" s="53" customFormat="1" x14ac:dyDescent="0.2"/>
    <row r="1206" s="53" customFormat="1" x14ac:dyDescent="0.2"/>
    <row r="1207" s="53" customFormat="1" x14ac:dyDescent="0.2"/>
    <row r="1208" s="53" customFormat="1" x14ac:dyDescent="0.2"/>
    <row r="1209" s="53" customFormat="1" x14ac:dyDescent="0.2"/>
    <row r="1210" s="53" customFormat="1" x14ac:dyDescent="0.2"/>
    <row r="1211" s="53" customFormat="1" x14ac:dyDescent="0.2"/>
    <row r="1212" s="53" customFormat="1" x14ac:dyDescent="0.2"/>
    <row r="1213" s="53" customFormat="1" x14ac:dyDescent="0.2"/>
    <row r="1214" s="53" customFormat="1" x14ac:dyDescent="0.2"/>
    <row r="1215" s="53" customFormat="1" x14ac:dyDescent="0.2"/>
    <row r="1216" s="53" customFormat="1" x14ac:dyDescent="0.2"/>
    <row r="1217" spans="1:3" s="53" customFormat="1" x14ac:dyDescent="0.2"/>
    <row r="1218" spans="1:3" s="53" customFormat="1" x14ac:dyDescent="0.2"/>
    <row r="1219" spans="1:3" x14ac:dyDescent="0.2">
      <c r="A1219" s="53"/>
      <c r="B1219" s="53"/>
      <c r="C1219" s="53"/>
    </row>
    <row r="1220" spans="1:3" x14ac:dyDescent="0.2">
      <c r="A1220" s="53"/>
      <c r="B1220" s="53"/>
      <c r="C1220" s="53"/>
    </row>
    <row r="1221" spans="1:3" x14ac:dyDescent="0.2">
      <c r="A1221" s="53"/>
      <c r="B1221" s="53"/>
      <c r="C1221" s="53"/>
    </row>
    <row r="1222" spans="1:3" x14ac:dyDescent="0.2">
      <c r="A1222" s="53"/>
      <c r="B1222" s="53"/>
      <c r="C1222" s="53"/>
    </row>
    <row r="1223" spans="1:3" x14ac:dyDescent="0.2">
      <c r="A1223" s="53"/>
      <c r="B1223" s="53"/>
      <c r="C1223" s="53"/>
    </row>
    <row r="1224" spans="1:3" x14ac:dyDescent="0.2">
      <c r="A1224" s="53"/>
      <c r="B1224" s="53"/>
      <c r="C1224" s="53"/>
    </row>
    <row r="1225" spans="1:3" x14ac:dyDescent="0.2">
      <c r="A1225" s="53"/>
      <c r="B1225" s="53"/>
      <c r="C1225" s="53"/>
    </row>
    <row r="1226" spans="1:3" x14ac:dyDescent="0.2">
      <c r="A1226" s="53"/>
      <c r="B1226" s="53"/>
      <c r="C1226" s="53"/>
    </row>
    <row r="1227" spans="1:3" x14ac:dyDescent="0.2">
      <c r="A1227" s="53"/>
      <c r="B1227" s="53"/>
      <c r="C1227" s="53"/>
    </row>
    <row r="1228" spans="1:3" x14ac:dyDescent="0.2">
      <c r="A1228" s="53"/>
      <c r="B1228" s="53"/>
      <c r="C1228" s="53"/>
    </row>
    <row r="1229" spans="1:3" x14ac:dyDescent="0.2">
      <c r="A1229" s="53"/>
      <c r="B1229" s="53"/>
      <c r="C1229" s="53"/>
    </row>
    <row r="1230" spans="1:3" x14ac:dyDescent="0.2">
      <c r="A1230" s="53"/>
      <c r="B1230" s="53"/>
      <c r="C1230" s="53"/>
    </row>
    <row r="1231" spans="1:3" x14ac:dyDescent="0.2">
      <c r="A1231" s="53"/>
      <c r="B1231" s="53"/>
      <c r="C1231" s="53"/>
    </row>
    <row r="1232" spans="1:3" x14ac:dyDescent="0.2">
      <c r="A1232" s="53"/>
      <c r="B1232" s="53"/>
      <c r="C1232" s="53"/>
    </row>
    <row r="1233" spans="1:3" x14ac:dyDescent="0.2">
      <c r="A1233" s="53"/>
      <c r="B1233" s="53"/>
      <c r="C1233" s="53"/>
    </row>
    <row r="1234" spans="1:3" x14ac:dyDescent="0.2">
      <c r="A1234" s="53"/>
      <c r="B1234" s="53"/>
      <c r="C1234" s="53"/>
    </row>
    <row r="1235" spans="1:3" x14ac:dyDescent="0.2">
      <c r="A1235" s="53"/>
      <c r="B1235" s="53"/>
      <c r="C1235" s="53"/>
    </row>
    <row r="1236" spans="1:3" x14ac:dyDescent="0.2">
      <c r="A1236" s="53"/>
      <c r="B1236" s="53"/>
      <c r="C1236" s="53"/>
    </row>
    <row r="1237" spans="1:3" x14ac:dyDescent="0.2">
      <c r="A1237" s="53"/>
      <c r="B1237" s="53"/>
      <c r="C1237" s="53"/>
    </row>
    <row r="1238" spans="1:3" x14ac:dyDescent="0.2">
      <c r="A1238" s="53"/>
      <c r="B1238" s="53"/>
      <c r="C1238" s="53"/>
    </row>
    <row r="1239" spans="1:3" x14ac:dyDescent="0.2">
      <c r="A1239" s="53"/>
      <c r="B1239" s="53"/>
      <c r="C1239" s="53"/>
    </row>
    <row r="1240" spans="1:3" x14ac:dyDescent="0.2">
      <c r="A1240" s="53"/>
      <c r="B1240" s="53"/>
      <c r="C1240" s="53"/>
    </row>
    <row r="1241" spans="1:3" x14ac:dyDescent="0.2">
      <c r="A1241" s="53"/>
      <c r="B1241" s="53"/>
      <c r="C1241" s="53"/>
    </row>
    <row r="1242" spans="1:3" x14ac:dyDescent="0.2">
      <c r="A1242" s="53"/>
      <c r="B1242" s="53"/>
      <c r="C1242" s="53"/>
    </row>
    <row r="1243" spans="1:3" x14ac:dyDescent="0.2">
      <c r="A1243" s="53"/>
      <c r="B1243" s="53"/>
      <c r="C1243" s="53"/>
    </row>
    <row r="1244" spans="1:3" x14ac:dyDescent="0.2">
      <c r="A1244" s="53"/>
      <c r="B1244" s="53"/>
      <c r="C1244" s="53"/>
    </row>
    <row r="1245" spans="1:3" x14ac:dyDescent="0.2">
      <c r="A1245" s="53"/>
      <c r="B1245" s="53"/>
      <c r="C1245" s="53"/>
    </row>
    <row r="1246" spans="1:3" x14ac:dyDescent="0.2">
      <c r="A1246" s="53"/>
      <c r="B1246" s="53"/>
      <c r="C1246" s="53"/>
    </row>
    <row r="1247" spans="1:3" x14ac:dyDescent="0.2">
      <c r="A1247" s="53"/>
      <c r="B1247" s="53"/>
      <c r="C1247" s="53"/>
    </row>
    <row r="1248" spans="1:3" x14ac:dyDescent="0.2">
      <c r="A1248" s="53"/>
      <c r="B1248" s="53"/>
      <c r="C1248" s="53"/>
    </row>
    <row r="1249" spans="1:3" x14ac:dyDescent="0.2">
      <c r="A1249" s="53"/>
      <c r="B1249" s="53"/>
      <c r="C1249" s="53"/>
    </row>
    <row r="1250" spans="1:3" x14ac:dyDescent="0.2">
      <c r="A1250" s="53"/>
      <c r="B1250" s="53"/>
      <c r="C1250" s="53"/>
    </row>
    <row r="1251" spans="1:3" x14ac:dyDescent="0.2">
      <c r="A1251" s="53"/>
      <c r="B1251" s="53"/>
      <c r="C1251" s="53"/>
    </row>
    <row r="1252" spans="1:3" x14ac:dyDescent="0.2">
      <c r="A1252" s="53"/>
      <c r="B1252" s="53"/>
      <c r="C1252" s="53"/>
    </row>
    <row r="1253" spans="1:3" x14ac:dyDescent="0.2">
      <c r="A1253" s="53"/>
      <c r="B1253" s="53"/>
      <c r="C1253" s="53"/>
    </row>
    <row r="1254" spans="1:3" x14ac:dyDescent="0.2">
      <c r="A1254" s="53"/>
      <c r="B1254" s="53"/>
      <c r="C1254" s="53"/>
    </row>
    <row r="1255" spans="1:3" x14ac:dyDescent="0.2">
      <c r="A1255" s="53"/>
      <c r="B1255" s="53"/>
      <c r="C1255" s="53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</sheetData>
  <protectedRanges>
    <protectedRange sqref="A15" name="Raspon1"/>
  </protectedRanges>
  <pageMargins left="0.25" right="0.25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Helena Štrkalj</cp:lastModifiedBy>
  <cp:lastPrinted>2026-07-13T08:48:24Z</cp:lastPrinted>
  <dcterms:created xsi:type="dcterms:W3CDTF">2022-08-12T12:51:27Z</dcterms:created>
  <dcterms:modified xsi:type="dcterms:W3CDTF">2026-07-13T08:48:31Z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