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hams\Desktop\"/>
    </mc:Choice>
  </mc:AlternateContent>
  <xr:revisionPtr revIDLastSave="0" documentId="8_{E24FD2C3-7177-4D10-8A0C-D5C161CC0165}" xr6:coauthVersionLast="47" xr6:coauthVersionMax="47" xr10:uidLastSave="{00000000-0000-0000-0000-000000000000}"/>
  <bookViews>
    <workbookView xWindow="-120" yWindow="-120" windowWidth="29040" windowHeight="15720" tabRatio="825" activeTab="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6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7" i="15"/>
  <c r="E47" i="15"/>
  <c r="D47" i="15"/>
  <c r="C47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37" i="15"/>
  <c r="E37" i="15"/>
  <c r="D37" i="15"/>
  <c r="C37" i="15"/>
  <c r="F35" i="15"/>
  <c r="E35" i="15"/>
  <c r="D35" i="15"/>
  <c r="C35" i="15"/>
  <c r="F29" i="15"/>
  <c r="E29" i="15"/>
  <c r="D29" i="15"/>
  <c r="C29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0" i="3"/>
  <c r="K60" i="3"/>
  <c r="L59" i="3"/>
  <c r="K59" i="3"/>
  <c r="J59" i="3"/>
  <c r="I59" i="3"/>
  <c r="H59" i="3"/>
  <c r="G59" i="3"/>
  <c r="L58" i="3"/>
  <c r="K58" i="3"/>
  <c r="J58" i="3"/>
  <c r="I58" i="3"/>
  <c r="H58" i="3"/>
  <c r="G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<sst xmlns="http://schemas.openxmlformats.org/spreadsheetml/2006/main" count="334" uniqueCount="162">
  <si>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</si>
  <si>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</si>
  <si>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</si>
  <si>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</si>
  <si>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</si>
  <si>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</si>
  <si>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</si>
  <si>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</si>
  <si>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</si>
  <si>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</si>
  <si>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</si>
  <si>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</si>
  <si>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</si>
  <si>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</si>
  <si>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</si>
  <si>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</si>
  <si>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</si>
  <si>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</si>
  <si>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</si>
  <si>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</si>
  <si>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</si>
  <si>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</si>
  <si>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</si>
  <si>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</si>
  <si>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</si>
  <si>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</si>
  <si>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</si>
  <si>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</si>
  <si>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</si>
  <si>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</si>
  <si>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</si>
  <si>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</si>
  <si>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</si>
  <si>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</si>
  <si>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</si>
  <si>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</si>
  <si>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</si>
  <si>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</si>
  <si>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</si>
  <si>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</si>
  <si>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</si>
  <si>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</si>
  <si>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</si>
  <si>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</si>
  <si>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</si>
  <si>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</si>
  <si>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</si>
  <si>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</si>
  <si>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</si>
  <si>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</si>
  <si>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</si>
  <si>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</si>
  <si>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</si>
  <si>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</si>
  <si>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</si>
  <si>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</si>
  <si>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</si>
  <si>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</si>
  <si>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</si>
  <si>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</si>
  <si>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</si>
  <si>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</si>
  <si>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</si>
  <si>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</si>
  <si>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</si>
  <si>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</si>
  <si>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</si>
  <si>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</si>
  <si>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</si>
  <si>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</si>
  <si>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</si>
  <si>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</si>
  <si>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</si>
  <si>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</si>
  <si>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</si>
  <si>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</si>
  <si>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</si>
  <si>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</si>
  <si>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</si>
  <si>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</si>
  <si>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</si>
  <si>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</si>
  <si>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</si>
  <si>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</si>
  <si>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</si>
  <si>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</si>
  <si>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</si>
  <si>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</si>
  <si>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</si>
  <si>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</si>
  <si>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</si>
  <si>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</si>
  <si>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</si>
  <si>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</si>
  <si>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</si>
  <si>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</si>
  <si>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</si>
  <si>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</si>
  <si>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</si>
  <si>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</si>
  <si>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</si>
  <si>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</si>
  <si>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</si>
  <si>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</si>
  <si>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</si>
  <si>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</si>
  <si>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</si>
  <si>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</si>
  <si>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</si>
  <si>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</si>
  <si>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</si>
  <si>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</si>
  <si>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</si>
  <si>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</si>
  <si>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</si>
  <si>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</si>
  <si>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</si>
  <si>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3294</t>
  </si>
  <si>
    <t>ČLANARINE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</si>
  <si>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</si>
  <si>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</si>
  <si>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</si>
  <si>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</si>
  <si>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</si>
  <si>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</si>
  <si>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</si>
  <si>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</si>
  <si>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</si>
  <si>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</si>
  <si>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</si>
  <si>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</si>
  <si>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</si>
  <si>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</si>
  <si>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</si>
  <si>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</si>
  <si>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</si>
  <si>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</si>
  <si>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</si>
  <si>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</si>
  <si>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</si>
  <si>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</si>
  <si>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</si>
  <si>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</si>
  <si>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</si>
  <si>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</si>
  <si>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</si>
  <si>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4948 VIROVITICA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</si>
  <si>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</si>
  <si>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</si>
  <si>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</si>
  <si>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</si>
  <si>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</si>
  <si>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</si>
  <si>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</si>
  <si>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</si>
  <si>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3213</t>
  </si>
  <si>
    <t>STRUČNO USAVRŠAVANJE ZAPOSLENIKA</t>
  </si>
  <si>
    <t>3225</t>
  </si>
  <si>
    <t>SITNI INVENTAR I AUTO GUME</t>
  </si>
  <si>
    <t>3292</t>
  </si>
  <si>
    <t>PREMIJE OSIGURANJA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</si>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</sst>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09" t="s">
        <v>31</v>
      </c>
      <c r="C7" s="109"/>
      <c r="D7" s="109"/>
      <c r="E7" s="109"/>
      <c r="F7" s="109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4">
        <v>1</v>
      </c>
      <c r="C9" s="104"/>
      <c r="D9" s="104"/>
      <c r="E9" s="104"/>
      <c r="F9" s="10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5">
        <v>637022.28</v>
      </c>
      <c r="H10" s="86">
        <v>1397550</v>
      </c>
      <c r="I10" s="86">
        <v>1397550</v>
      </c>
      <c r="J10" s="86">
        <v>757043.15</v>
      </c>
      <c r="K10" s="86"/>
      <c r="L10" s="86"/>
    </row>
    <row r="11" spans="2:13" x14ac:dyDescent="0.25">
      <c r="B11" s="102" t="s">
        <v>7</v>
      </c>
      <c r="C11" s="101"/>
      <c r="D11" s="101"/>
      <c r="E11" s="101"/>
      <c r="F11" s="101"/>
      <c r="G11" s="85"/>
      <c r="H11" s="86"/>
      <c r="I11" s="86"/>
      <c r="J11" s="86"/>
      <c r="K11" s="86"/>
      <c r="L11" s="86"/>
    </row>
    <row r="12" spans="2:13" x14ac:dyDescent="0.25">
      <c r="B12" s="96" t="s">
        <v>0</v>
      </c>
      <c r="C12" s="97"/>
      <c r="D12" s="97"/>
      <c r="E12" s="97"/>
      <c r="F12" s="98"/>
      <c r="G12" s="87">
        <f>ROUND(G10+G11,2)</f>
        <v>637022.28</v>
      </c>
      <c r="H12" s="87">
        <f>ROUND(H10+H11,2)</f>
        <v>1397550</v>
      </c>
      <c r="I12" s="87">
        <f>ROUND(I10+I11,2)</f>
        <v>1397550</v>
      </c>
      <c r="J12" s="87">
        <f>ROUND(J10+J11,2)</f>
        <v>757043.15</v>
      </c>
      <c r="K12" s="88">
        <f>J12/G12*100</f>
        <v>118.84092185912201</v>
      </c>
      <c r="L12" s="88">
        <f>J12/I12*100</f>
        <v>54.1693070015384</v>
      </c>
    </row>
    <row r="13" spans="2:13" x14ac:dyDescent="0.25">
      <c r="B13" s="108" t="s">
        <v>9</v>
      </c>
      <c r="C13" s="100"/>
      <c r="D13" s="100"/>
      <c r="E13" s="100"/>
      <c r="F13" s="100"/>
      <c r="G13" s="89">
        <v>634644.96</v>
      </c>
      <c r="H13" s="86">
        <v>1393072</v>
      </c>
      <c r="I13" s="86">
        <v>1393072</v>
      </c>
      <c r="J13" s="86">
        <v>754665.83</v>
      </c>
      <c r="K13" s="86"/>
      <c r="L13" s="86"/>
    </row>
    <row r="14" spans="2:13" x14ac:dyDescent="0.25">
      <c r="B14" s="102" t="s">
        <v>10</v>
      </c>
      <c r="C14" s="101"/>
      <c r="D14" s="101"/>
      <c r="E14" s="101"/>
      <c r="F14" s="101"/>
      <c r="G14" s="85">
        <v>2377.3200000000002</v>
      </c>
      <c r="H14" s="86">
        <v>4478</v>
      </c>
      <c r="I14" s="86">
        <v>4478</v>
      </c>
      <c r="J14" s="86">
        <v>2377.3200000000002</v>
      </c>
      <c r="K14" s="86"/>
      <c r="L14" s="86"/>
    </row>
    <row r="15" spans="2:13" x14ac:dyDescent="0.25">
      <c r="B15" s="15" t="s">
        <v>1</v>
      </c>
      <c r="C15" s="16"/>
      <c r="D15" s="16"/>
      <c r="E15" s="16"/>
      <c r="F15" s="16"/>
      <c r="G15" s="87">
        <f>ROUND(G13+G14,2)</f>
        <v>637022.28</v>
      </c>
      <c r="H15" s="87">
        <f>ROUND(H13+H14,2)</f>
        <v>1397550</v>
      </c>
      <c r="I15" s="87">
        <f>ROUND(I13+I14,2)</f>
        <v>1397550</v>
      </c>
      <c r="J15" s="87">
        <f>ROUND(J13+J14,2)</f>
        <v>757043.15</v>
      </c>
      <c r="K15" s="88">
        <f>J15/G15*100</f>
        <v>118.84092185912201</v>
      </c>
      <c r="L15" s="88">
        <f>J15/I15*100</f>
        <v>54.1693070015384</v>
      </c>
    </row>
    <row r="16" spans="2:13" x14ac:dyDescent="0.25">
      <c r="B16" s="107" t="s">
        <v>2</v>
      </c>
      <c r="C16" s="97"/>
      <c r="D16" s="97"/>
      <c r="E16" s="97"/>
      <c r="F16" s="97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9" t="s">
        <v>28</v>
      </c>
      <c r="C18" s="109"/>
      <c r="D18" s="109"/>
      <c r="E18" s="109"/>
      <c r="F18" s="109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9" t="s">
        <v>11</v>
      </c>
      <c r="C21" s="112"/>
      <c r="D21" s="112"/>
      <c r="E21" s="112"/>
      <c r="F21" s="112"/>
      <c r="G21" s="91"/>
      <c r="H21" s="86"/>
      <c r="I21" s="86"/>
      <c r="J21" s="86"/>
      <c r="K21" s="86"/>
      <c r="L21" s="86"/>
    </row>
    <row r="22" spans="1:49" x14ac:dyDescent="0.25">
      <c r="B22" s="99" t="s">
        <v>12</v>
      </c>
      <c r="C22" s="100"/>
      <c r="D22" s="100"/>
      <c r="E22" s="100"/>
      <c r="F22" s="100"/>
      <c r="G22" s="89"/>
      <c r="H22" s="86"/>
      <c r="I22" s="86"/>
      <c r="J22" s="86"/>
      <c r="K22" s="86"/>
      <c r="L22" s="86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30" customFormat="1" ht="15" customHeight="1" x14ac:dyDescent="0.25">
      <c r="A24"/>
      <c r="B24" s="99" t="s">
        <v>5</v>
      </c>
      <c r="C24" s="100"/>
      <c r="D24" s="100"/>
      <c r="E24" s="100"/>
      <c r="F24" s="100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9" t="s">
        <v>27</v>
      </c>
      <c r="C25" s="100"/>
      <c r="D25" s="100"/>
      <c r="E25" s="100"/>
      <c r="F25" s="100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3" t="s">
        <v>29</v>
      </c>
      <c r="C26" s="114"/>
      <c r="D26" s="114"/>
      <c r="E26" s="114"/>
      <c r="F26" s="115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6" t="s">
        <v>30</v>
      </c>
      <c r="C27" s="106"/>
      <c r="D27" s="106"/>
      <c r="E27" s="106"/>
      <c r="F27" s="106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61"/>
  <sheetViews>
    <sheetView tabSelected="1"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9" t="s">
        <v>3</v>
      </c>
      <c r="C8" s="120"/>
      <c r="D8" s="120"/>
      <c r="E8" s="120"/>
      <c r="F8" s="121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6">
        <v>1</v>
      </c>
      <c r="C9" s="117"/>
      <c r="D9" s="117"/>
      <c r="E9" s="117"/>
      <c r="F9" s="118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637022.27999999991</v>
      </c>
      <c r="H10" s="65">
        <f>H11</f>
        <v>1397550</v>
      </c>
      <c r="I10" s="65">
        <f>I11</f>
        <v>1397550</v>
      </c>
      <c r="J10" s="65">
        <f>J11</f>
        <v>757043.14999999991</v>
      </c>
      <c r="K10" s="69">
        <f t="shared" ref="K10:K18" si="0">(J10*100)/G10</f>
        <v>118.84092185912243</v>
      </c>
      <c r="L10" s="69">
        <f t="shared" ref="L10:L18" si="1">(J10*100)/I10</f>
        <v>54.169307001538407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637022.27999999991</v>
      </c>
      <c r="H11" s="65">
        <f>H12+H15</f>
        <v>1397550</v>
      </c>
      <c r="I11" s="65">
        <f>I12+I15</f>
        <v>1397550</v>
      </c>
      <c r="J11" s="65">
        <f>J12+J15</f>
        <v>757043.14999999991</v>
      </c>
      <c r="K11" s="65">
        <f t="shared" si="0"/>
        <v>118.84092185912243</v>
      </c>
      <c r="L11" s="65">
        <f t="shared" si="1"/>
        <v>54.169307001538407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100</v>
      </c>
      <c r="I12" s="65">
        <f t="shared" si="2"/>
        <v>100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100</v>
      </c>
      <c r="I13" s="65">
        <f t="shared" si="2"/>
        <v>100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100</v>
      </c>
      <c r="I14" s="66">
        <v>100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637022.27999999991</v>
      </c>
      <c r="H15" s="65">
        <f>H16</f>
        <v>1397450</v>
      </c>
      <c r="I15" s="65">
        <f>I16</f>
        <v>1397450</v>
      </c>
      <c r="J15" s="65">
        <f>J16</f>
        <v>757043.14999999991</v>
      </c>
      <c r="K15" s="65">
        <f t="shared" si="0"/>
        <v>118.84092185912243</v>
      </c>
      <c r="L15" s="65">
        <f t="shared" si="1"/>
        <v>54.1731832981502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637022.27999999991</v>
      </c>
      <c r="H16" s="65">
        <f>H17+H18</f>
        <v>1397450</v>
      </c>
      <c r="I16" s="65">
        <f>I17+I18</f>
        <v>1397450</v>
      </c>
      <c r="J16" s="65">
        <f>J17+J18</f>
        <v>757043.14999999991</v>
      </c>
      <c r="K16" s="65">
        <f t="shared" si="0"/>
        <v>118.84092185912243</v>
      </c>
      <c r="L16" s="65">
        <f t="shared" si="1"/>
        <v>54.1731832981502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634644.96</v>
      </c>
      <c r="H17" s="66">
        <v>1392972</v>
      </c>
      <c r="I17" s="66">
        <v>1392972</v>
      </c>
      <c r="J17" s="66">
        <v>754665.83</v>
      </c>
      <c r="K17" s="66">
        <f t="shared" si="0"/>
        <v>118.91149817056768</v>
      </c>
      <c r="L17" s="66">
        <f t="shared" si="1"/>
        <v>54.176669021344289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2377.3200000000002</v>
      </c>
      <c r="H18" s="66">
        <v>4478</v>
      </c>
      <c r="I18" s="66">
        <v>4478</v>
      </c>
      <c r="J18" s="66">
        <v>2377.3200000000002</v>
      </c>
      <c r="K18" s="66">
        <f t="shared" si="0"/>
        <v>100</v>
      </c>
      <c r="L18" s="66">
        <f t="shared" si="1"/>
        <v>53.088878963823134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19" t="s">
        <v>3</v>
      </c>
      <c r="C21" s="120"/>
      <c r="D21" s="120"/>
      <c r="E21" s="120"/>
      <c r="F21" s="121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6">
        <v>1</v>
      </c>
      <c r="C22" s="117"/>
      <c r="D22" s="117"/>
      <c r="E22" s="117"/>
      <c r="F22" s="118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5"/>
      <c r="C23" s="66"/>
      <c r="D23" s="67"/>
      <c r="E23" s="68"/>
      <c r="F23" s="9" t="s">
        <v>21</v>
      </c>
      <c r="G23" s="65">
        <f>G24+G57</f>
        <v>637022.28</v>
      </c>
      <c r="H23" s="65">
        <f>H24+H57</f>
        <v>1397550</v>
      </c>
      <c r="I23" s="65">
        <f>I24+I57</f>
        <v>1397550</v>
      </c>
      <c r="J23" s="65">
        <f>J24+J57</f>
        <v>757043.15</v>
      </c>
      <c r="K23" s="70">
        <f t="shared" ref="K23:K60" si="3">(J23*100)/G23</f>
        <v>118.84092185912242</v>
      </c>
      <c r="L23" s="70">
        <f t="shared" ref="L23:L60" si="4">(J23*100)/I23</f>
        <v>54.169307001538407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G25+G33+G52</f>
        <v>634644.96000000008</v>
      </c>
      <c r="H24" s="65">
        <f>H25+H33+H52</f>
        <v>1393072</v>
      </c>
      <c r="I24" s="65">
        <f>I25+I33+I52</f>
        <v>1393072</v>
      </c>
      <c r="J24" s="65">
        <f>J25+J33+J52</f>
        <v>754665.83000000007</v>
      </c>
      <c r="K24" s="65">
        <f t="shared" si="3"/>
        <v>118.91149817056767</v>
      </c>
      <c r="L24" s="65">
        <f t="shared" si="4"/>
        <v>54.172780014241908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518941.54000000004</v>
      </c>
      <c r="H25" s="65">
        <f>H26+H29+H31</f>
        <v>1205006</v>
      </c>
      <c r="I25" s="65">
        <f>I26+I29+I31</f>
        <v>1205006</v>
      </c>
      <c r="J25" s="65">
        <f>J26+J29+J31</f>
        <v>617681.06000000006</v>
      </c>
      <c r="K25" s="65">
        <f t="shared" si="3"/>
        <v>119.02709889056096</v>
      </c>
      <c r="L25" s="65">
        <f t="shared" si="4"/>
        <v>51.259583769707369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433694.46</v>
      </c>
      <c r="H26" s="65">
        <f>H27+H28</f>
        <v>1013640</v>
      </c>
      <c r="I26" s="65">
        <f>I27+I28</f>
        <v>1013640</v>
      </c>
      <c r="J26" s="65">
        <f>J27+J28</f>
        <v>517425.2</v>
      </c>
      <c r="K26" s="65">
        <f t="shared" si="3"/>
        <v>119.30638911089618</v>
      </c>
      <c r="L26" s="65">
        <f t="shared" si="4"/>
        <v>51.046249161437984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430419.20000000001</v>
      </c>
      <c r="H27" s="66">
        <v>1000000</v>
      </c>
      <c r="I27" s="66">
        <v>1000000</v>
      </c>
      <c r="J27" s="66">
        <v>513718.3</v>
      </c>
      <c r="K27" s="66">
        <f t="shared" si="3"/>
        <v>119.35301677992059</v>
      </c>
      <c r="L27" s="66">
        <f t="shared" si="4"/>
        <v>51.371830000000003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3275.26</v>
      </c>
      <c r="H28" s="66">
        <v>13640</v>
      </c>
      <c r="I28" s="66">
        <v>13640</v>
      </c>
      <c r="J28" s="66">
        <v>3706.9</v>
      </c>
      <c r="K28" s="66">
        <f t="shared" si="3"/>
        <v>113.17880107228127</v>
      </c>
      <c r="L28" s="66">
        <f t="shared" si="4"/>
        <v>27.176686217008797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13687.51</v>
      </c>
      <c r="H29" s="65">
        <f>H30</f>
        <v>26000</v>
      </c>
      <c r="I29" s="65">
        <f>I30</f>
        <v>26000</v>
      </c>
      <c r="J29" s="65">
        <f>J30</f>
        <v>14909.8</v>
      </c>
      <c r="K29" s="65">
        <f t="shared" si="3"/>
        <v>108.9299660785636</v>
      </c>
      <c r="L29" s="65">
        <f t="shared" si="4"/>
        <v>57.345384615384617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13687.51</v>
      </c>
      <c r="H30" s="66">
        <v>26000</v>
      </c>
      <c r="I30" s="66">
        <v>26000</v>
      </c>
      <c r="J30" s="66">
        <v>14909.8</v>
      </c>
      <c r="K30" s="66">
        <f t="shared" si="3"/>
        <v>108.9299660785636</v>
      </c>
      <c r="L30" s="66">
        <f t="shared" si="4"/>
        <v>57.345384615384617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71559.570000000007</v>
      </c>
      <c r="H31" s="65">
        <f>H32</f>
        <v>165366</v>
      </c>
      <c r="I31" s="65">
        <f>I32</f>
        <v>165366</v>
      </c>
      <c r="J31" s="65">
        <f>J32</f>
        <v>85346.06</v>
      </c>
      <c r="K31" s="65">
        <f t="shared" si="3"/>
        <v>119.26575299432346</v>
      </c>
      <c r="L31" s="65">
        <f t="shared" si="4"/>
        <v>51.610403589613341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71559.570000000007</v>
      </c>
      <c r="H32" s="66">
        <v>165366</v>
      </c>
      <c r="I32" s="66">
        <v>165366</v>
      </c>
      <c r="J32" s="66">
        <v>85346.06</v>
      </c>
      <c r="K32" s="66">
        <f t="shared" si="3"/>
        <v>119.26575299432346</v>
      </c>
      <c r="L32" s="66">
        <f t="shared" si="4"/>
        <v>51.610403589613341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G34+G37+G40+G46+G48</f>
        <v>115396.42</v>
      </c>
      <c r="H33" s="65">
        <f>H34+H37+H40+H46+H48</f>
        <v>186502</v>
      </c>
      <c r="I33" s="65">
        <f>I34+I37+I40+I46+I48</f>
        <v>186502</v>
      </c>
      <c r="J33" s="65">
        <f>J34+J37+J40+J46+J48</f>
        <v>136556.77000000002</v>
      </c>
      <c r="K33" s="65">
        <f t="shared" si="3"/>
        <v>118.33709399303721</v>
      </c>
      <c r="L33" s="65">
        <f t="shared" si="4"/>
        <v>73.220003002648767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</f>
        <v>20047.419999999998</v>
      </c>
      <c r="H34" s="65">
        <f>H35+H36</f>
        <v>33500</v>
      </c>
      <c r="I34" s="65">
        <f>I35+I36</f>
        <v>33500</v>
      </c>
      <c r="J34" s="65">
        <f>J35+J36</f>
        <v>19408.77</v>
      </c>
      <c r="K34" s="65">
        <f t="shared" si="3"/>
        <v>96.81430328690675</v>
      </c>
      <c r="L34" s="65">
        <f t="shared" si="4"/>
        <v>57.936626865671641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5755</v>
      </c>
      <c r="H35" s="66">
        <v>5500</v>
      </c>
      <c r="I35" s="66">
        <v>5500</v>
      </c>
      <c r="J35" s="66">
        <v>4047</v>
      </c>
      <c r="K35" s="66">
        <f t="shared" si="3"/>
        <v>70.321459600347524</v>
      </c>
      <c r="L35" s="66">
        <f t="shared" si="4"/>
        <v>73.581818181818178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14292.42</v>
      </c>
      <c r="H36" s="66">
        <v>28000</v>
      </c>
      <c r="I36" s="66">
        <v>28000</v>
      </c>
      <c r="J36" s="66">
        <v>15361.77</v>
      </c>
      <c r="K36" s="66">
        <f t="shared" si="3"/>
        <v>107.48193797831298</v>
      </c>
      <c r="L36" s="66">
        <f t="shared" si="4"/>
        <v>54.863464285714286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</f>
        <v>18460</v>
      </c>
      <c r="H37" s="65">
        <f>H38+H39</f>
        <v>33600</v>
      </c>
      <c r="I37" s="65">
        <f>I38+I39</f>
        <v>33600</v>
      </c>
      <c r="J37" s="65">
        <f>J38+J39</f>
        <v>26087</v>
      </c>
      <c r="K37" s="65">
        <f t="shared" si="3"/>
        <v>141.3163596966414</v>
      </c>
      <c r="L37" s="65">
        <f t="shared" si="4"/>
        <v>77.639880952380949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7440</v>
      </c>
      <c r="H38" s="66">
        <v>15100</v>
      </c>
      <c r="I38" s="66">
        <v>15100</v>
      </c>
      <c r="J38" s="66">
        <v>8237</v>
      </c>
      <c r="K38" s="66">
        <f t="shared" si="3"/>
        <v>110.71236559139786</v>
      </c>
      <c r="L38" s="66">
        <f t="shared" si="4"/>
        <v>54.549668874172184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11020</v>
      </c>
      <c r="H39" s="66">
        <v>18500</v>
      </c>
      <c r="I39" s="66">
        <v>18500</v>
      </c>
      <c r="J39" s="66">
        <v>17850</v>
      </c>
      <c r="K39" s="66">
        <f t="shared" si="3"/>
        <v>161.97822141560798</v>
      </c>
      <c r="L39" s="66">
        <f t="shared" si="4"/>
        <v>96.486486486486484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76709</v>
      </c>
      <c r="H40" s="65">
        <f>H41+H42+H43+H44+H45</f>
        <v>116500</v>
      </c>
      <c r="I40" s="65">
        <f>I41+I42+I43+I44+I45</f>
        <v>116500</v>
      </c>
      <c r="J40" s="65">
        <f>J41+J42+J43+J44+J45</f>
        <v>90690</v>
      </c>
      <c r="K40" s="65">
        <f t="shared" si="3"/>
        <v>118.22602302207042</v>
      </c>
      <c r="L40" s="65">
        <f t="shared" si="4"/>
        <v>77.845493562231766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7903</v>
      </c>
      <c r="H41" s="66">
        <v>18000</v>
      </c>
      <c r="I41" s="66">
        <v>18000</v>
      </c>
      <c r="J41" s="66">
        <v>11600</v>
      </c>
      <c r="K41" s="66">
        <f t="shared" si="3"/>
        <v>146.77970390990762</v>
      </c>
      <c r="L41" s="66">
        <f t="shared" si="4"/>
        <v>64.444444444444443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3255</v>
      </c>
      <c r="H42" s="66">
        <v>6000</v>
      </c>
      <c r="I42" s="66">
        <v>6000</v>
      </c>
      <c r="J42" s="66">
        <v>3771</v>
      </c>
      <c r="K42" s="66">
        <f t="shared" si="3"/>
        <v>115.85253456221199</v>
      </c>
      <c r="L42" s="66">
        <f t="shared" si="4"/>
        <v>62.85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110</v>
      </c>
      <c r="H43" s="66">
        <v>0</v>
      </c>
      <c r="I43" s="66">
        <v>0</v>
      </c>
      <c r="J43" s="66">
        <v>0</v>
      </c>
      <c r="K43" s="66">
        <f t="shared" si="3"/>
        <v>0</v>
      </c>
      <c r="L43" s="66" t="e">
        <f t="shared" si="4"/>
        <v>#DIV/0!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1417</v>
      </c>
      <c r="H44" s="66">
        <v>8000</v>
      </c>
      <c r="I44" s="66">
        <v>8000</v>
      </c>
      <c r="J44" s="66">
        <v>2429</v>
      </c>
      <c r="K44" s="66">
        <f t="shared" si="3"/>
        <v>171.41848976711361</v>
      </c>
      <c r="L44" s="66">
        <f t="shared" si="4"/>
        <v>30.362500000000001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64024</v>
      </c>
      <c r="H45" s="66">
        <v>84500</v>
      </c>
      <c r="I45" s="66">
        <v>84500</v>
      </c>
      <c r="J45" s="66">
        <v>72890</v>
      </c>
      <c r="K45" s="66">
        <f t="shared" si="3"/>
        <v>113.84793202549044</v>
      </c>
      <c r="L45" s="66">
        <f t="shared" si="4"/>
        <v>86.260355029585796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</f>
        <v>0</v>
      </c>
      <c r="H46" s="65">
        <f>H47</f>
        <v>200</v>
      </c>
      <c r="I46" s="65">
        <f>I47</f>
        <v>200</v>
      </c>
      <c r="J46" s="65">
        <f>J47</f>
        <v>100</v>
      </c>
      <c r="K46" s="65" t="e">
        <f t="shared" si="3"/>
        <v>#DIV/0!</v>
      </c>
      <c r="L46" s="65">
        <f t="shared" si="4"/>
        <v>50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0</v>
      </c>
      <c r="H47" s="66">
        <v>200</v>
      </c>
      <c r="I47" s="66">
        <v>200</v>
      </c>
      <c r="J47" s="66">
        <v>100</v>
      </c>
      <c r="K47" s="66" t="e">
        <f t="shared" si="3"/>
        <v>#DIV/0!</v>
      </c>
      <c r="L47" s="66">
        <f t="shared" si="4"/>
        <v>50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</f>
        <v>180</v>
      </c>
      <c r="H48" s="65">
        <f>H49+H50+H51</f>
        <v>2702</v>
      </c>
      <c r="I48" s="65">
        <f>I49+I50+I51</f>
        <v>2702</v>
      </c>
      <c r="J48" s="65">
        <f>J49+J50+J51</f>
        <v>271</v>
      </c>
      <c r="K48" s="65">
        <f t="shared" si="3"/>
        <v>150.55555555555554</v>
      </c>
      <c r="L48" s="65">
        <f t="shared" si="4"/>
        <v>10.029607698001481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133</v>
      </c>
      <c r="I49" s="66">
        <v>133</v>
      </c>
      <c r="J49" s="66">
        <v>0</v>
      </c>
      <c r="K49" s="66" t="e">
        <f t="shared" si="3"/>
        <v>#DIV/0!</v>
      </c>
      <c r="L49" s="66">
        <f t="shared" si="4"/>
        <v>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0</v>
      </c>
      <c r="H50" s="66">
        <v>2389</v>
      </c>
      <c r="I50" s="66">
        <v>2389</v>
      </c>
      <c r="J50" s="66">
        <v>0</v>
      </c>
      <c r="K50" s="66" t="e">
        <f t="shared" si="3"/>
        <v>#DIV/0!</v>
      </c>
      <c r="L50" s="66">
        <f t="shared" si="4"/>
        <v>0</v>
      </c>
    </row>
    <row r="51" spans="2:12" x14ac:dyDescent="0.25">
      <c r="B51" s="66"/>
      <c r="C51" s="66"/>
      <c r="D51" s="66"/>
      <c r="E51" s="66" t="s">
        <v>119</v>
      </c>
      <c r="F51" s="66" t="s">
        <v>114</v>
      </c>
      <c r="G51" s="66">
        <v>180</v>
      </c>
      <c r="H51" s="66">
        <v>180</v>
      </c>
      <c r="I51" s="66">
        <v>180</v>
      </c>
      <c r="J51" s="66">
        <v>271</v>
      </c>
      <c r="K51" s="66">
        <f t="shared" si="3"/>
        <v>150.55555555555554</v>
      </c>
      <c r="L51" s="66">
        <f t="shared" si="4"/>
        <v>150.55555555555554</v>
      </c>
    </row>
    <row r="52" spans="2:12" x14ac:dyDescent="0.25">
      <c r="B52" s="65"/>
      <c r="C52" s="65" t="s">
        <v>120</v>
      </c>
      <c r="D52" s="65"/>
      <c r="E52" s="65"/>
      <c r="F52" s="65" t="s">
        <v>121</v>
      </c>
      <c r="G52" s="65">
        <f>G53+G55</f>
        <v>307</v>
      </c>
      <c r="H52" s="65">
        <f>H53+H55</f>
        <v>1564</v>
      </c>
      <c r="I52" s="65">
        <f>I53+I55</f>
        <v>1564</v>
      </c>
      <c r="J52" s="65">
        <f>J53+J55</f>
        <v>428</v>
      </c>
      <c r="K52" s="65">
        <f t="shared" si="3"/>
        <v>139.41368078175896</v>
      </c>
      <c r="L52" s="65">
        <f t="shared" si="4"/>
        <v>27.365728900255753</v>
      </c>
    </row>
    <row r="53" spans="2:12" x14ac:dyDescent="0.25">
      <c r="B53" s="65"/>
      <c r="C53" s="65"/>
      <c r="D53" s="65" t="s">
        <v>122</v>
      </c>
      <c r="E53" s="65"/>
      <c r="F53" s="65" t="s">
        <v>123</v>
      </c>
      <c r="G53" s="65">
        <f>G54</f>
        <v>0</v>
      </c>
      <c r="H53" s="65">
        <f>H54</f>
        <v>1114</v>
      </c>
      <c r="I53" s="65">
        <f>I54</f>
        <v>1114</v>
      </c>
      <c r="J53" s="65">
        <f>J54</f>
        <v>0</v>
      </c>
      <c r="K53" s="65" t="e">
        <f t="shared" si="3"/>
        <v>#DIV/0!</v>
      </c>
      <c r="L53" s="65">
        <f t="shared" si="4"/>
        <v>0</v>
      </c>
    </row>
    <row r="54" spans="2:12" x14ac:dyDescent="0.25">
      <c r="B54" s="66"/>
      <c r="C54" s="66"/>
      <c r="D54" s="66"/>
      <c r="E54" s="66" t="s">
        <v>124</v>
      </c>
      <c r="F54" s="66" t="s">
        <v>125</v>
      </c>
      <c r="G54" s="66">
        <v>0</v>
      </c>
      <c r="H54" s="66">
        <v>1114</v>
      </c>
      <c r="I54" s="66">
        <v>1114</v>
      </c>
      <c r="J54" s="66">
        <v>0</v>
      </c>
      <c r="K54" s="66" t="e">
        <f t="shared" si="3"/>
        <v>#DIV/0!</v>
      </c>
      <c r="L54" s="66">
        <f t="shared" si="4"/>
        <v>0</v>
      </c>
    </row>
    <row r="55" spans="2:12" x14ac:dyDescent="0.25">
      <c r="B55" s="65"/>
      <c r="C55" s="65"/>
      <c r="D55" s="65" t="s">
        <v>126</v>
      </c>
      <c r="E55" s="65"/>
      <c r="F55" s="65" t="s">
        <v>127</v>
      </c>
      <c r="G55" s="65">
        <f>G56</f>
        <v>307</v>
      </c>
      <c r="H55" s="65">
        <f>H56</f>
        <v>450</v>
      </c>
      <c r="I55" s="65">
        <f>I56</f>
        <v>450</v>
      </c>
      <c r="J55" s="65">
        <f>J56</f>
        <v>428</v>
      </c>
      <c r="K55" s="65">
        <f t="shared" si="3"/>
        <v>139.41368078175896</v>
      </c>
      <c r="L55" s="65">
        <f t="shared" si="4"/>
        <v>95.111111111111114</v>
      </c>
    </row>
    <row r="56" spans="2:12" x14ac:dyDescent="0.25">
      <c r="B56" s="66"/>
      <c r="C56" s="66"/>
      <c r="D56" s="66"/>
      <c r="E56" s="66" t="s">
        <v>128</v>
      </c>
      <c r="F56" s="66" t="s">
        <v>129</v>
      </c>
      <c r="G56" s="66">
        <v>307</v>
      </c>
      <c r="H56" s="66">
        <v>450</v>
      </c>
      <c r="I56" s="66">
        <v>450</v>
      </c>
      <c r="J56" s="66">
        <v>428</v>
      </c>
      <c r="K56" s="66">
        <f t="shared" si="3"/>
        <v>139.41368078175896</v>
      </c>
      <c r="L56" s="66">
        <f t="shared" si="4"/>
        <v>95.111111111111114</v>
      </c>
    </row>
    <row r="57" spans="2:12" x14ac:dyDescent="0.25">
      <c r="B57" s="65" t="s">
        <v>130</v>
      </c>
      <c r="C57" s="65"/>
      <c r="D57" s="65"/>
      <c r="E57" s="65"/>
      <c r="F57" s="65" t="s">
        <v>131</v>
      </c>
      <c r="G57" s="65">
        <f t="shared" ref="G57:J59" si="5">G58</f>
        <v>2377.3200000000002</v>
      </c>
      <c r="H57" s="65">
        <f t="shared" si="5"/>
        <v>4478</v>
      </c>
      <c r="I57" s="65">
        <f t="shared" si="5"/>
        <v>4478</v>
      </c>
      <c r="J57" s="65">
        <f t="shared" si="5"/>
        <v>2377.3200000000002</v>
      </c>
      <c r="K57" s="65">
        <f t="shared" si="3"/>
        <v>100</v>
      </c>
      <c r="L57" s="65">
        <f t="shared" si="4"/>
        <v>53.088878963823134</v>
      </c>
    </row>
    <row r="58" spans="2:12" x14ac:dyDescent="0.25">
      <c r="B58" s="65"/>
      <c r="C58" s="65" t="s">
        <v>132</v>
      </c>
      <c r="D58" s="65"/>
      <c r="E58" s="65"/>
      <c r="F58" s="65" t="s">
        <v>133</v>
      </c>
      <c r="G58" s="65">
        <f t="shared" si="5"/>
        <v>2377.3200000000002</v>
      </c>
      <c r="H58" s="65">
        <f t="shared" si="5"/>
        <v>4478</v>
      </c>
      <c r="I58" s="65">
        <f t="shared" si="5"/>
        <v>4478</v>
      </c>
      <c r="J58" s="65">
        <f t="shared" si="5"/>
        <v>2377.3200000000002</v>
      </c>
      <c r="K58" s="65">
        <f t="shared" si="3"/>
        <v>100</v>
      </c>
      <c r="L58" s="65">
        <f t="shared" si="4"/>
        <v>53.088878963823134</v>
      </c>
    </row>
    <row r="59" spans="2:12" x14ac:dyDescent="0.25">
      <c r="B59" s="65"/>
      <c r="C59" s="65"/>
      <c r="D59" s="65" t="s">
        <v>134</v>
      </c>
      <c r="E59" s="65"/>
      <c r="F59" s="65" t="s">
        <v>135</v>
      </c>
      <c r="G59" s="65">
        <f t="shared" si="5"/>
        <v>2377.3200000000002</v>
      </c>
      <c r="H59" s="65">
        <f t="shared" si="5"/>
        <v>4478</v>
      </c>
      <c r="I59" s="65">
        <f t="shared" si="5"/>
        <v>4478</v>
      </c>
      <c r="J59" s="65">
        <f t="shared" si="5"/>
        <v>2377.3200000000002</v>
      </c>
      <c r="K59" s="65">
        <f t="shared" si="3"/>
        <v>100</v>
      </c>
      <c r="L59" s="65">
        <f t="shared" si="4"/>
        <v>53.088878963823134</v>
      </c>
    </row>
    <row r="60" spans="2:12" x14ac:dyDescent="0.25">
      <c r="B60" s="66"/>
      <c r="C60" s="66"/>
      <c r="D60" s="66"/>
      <c r="E60" s="66" t="s">
        <v>136</v>
      </c>
      <c r="F60" s="66" t="s">
        <v>137</v>
      </c>
      <c r="G60" s="66">
        <v>2377.3200000000002</v>
      </c>
      <c r="H60" s="66">
        <v>4478</v>
      </c>
      <c r="I60" s="66">
        <v>4478</v>
      </c>
      <c r="J60" s="66">
        <v>2377.3200000000002</v>
      </c>
      <c r="K60" s="66">
        <f t="shared" si="3"/>
        <v>100</v>
      </c>
      <c r="L60" s="66">
        <f t="shared" si="4"/>
        <v>53.088878963823134</v>
      </c>
    </row>
    <row r="61" spans="2:12" x14ac:dyDescent="0.25">
      <c r="B61" s="65"/>
      <c r="C61" s="66"/>
      <c r="D61" s="67"/>
      <c r="E61" s="68"/>
      <c r="F61" s="9"/>
      <c r="G61" s="65"/>
      <c r="H61" s="65"/>
      <c r="I61" s="65"/>
      <c r="J61" s="65"/>
      <c r="K61" s="70"/>
      <c r="L61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1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9" t="s">
        <v>39</v>
      </c>
      <c r="C6" s="71">
        <f>C7+C9</f>
        <v>637022.28</v>
      </c>
      <c r="D6" s="71">
        <f>D7+D9</f>
        <v>1397550</v>
      </c>
      <c r="E6" s="71">
        <f>E7+E9</f>
        <v>1397550</v>
      </c>
      <c r="F6" s="71">
        <f>F7+F9</f>
        <v>757043.15</v>
      </c>
      <c r="G6" s="72">
        <f t="shared" ref="G6:G15" si="0">(F6*100)/C6</f>
        <v>118.84092185912242</v>
      </c>
      <c r="H6" s="72">
        <f t="shared" ref="H6:H15" si="1">(F6*100)/E6</f>
        <v>54.169307001538407</v>
      </c>
    </row>
    <row r="7" spans="1:8" x14ac:dyDescent="0.25">
      <c r="A7"/>
      <c r="B7" s="9" t="s">
        <v>138</v>
      </c>
      <c r="C7" s="71">
        <f>C8</f>
        <v>637022.28</v>
      </c>
      <c r="D7" s="71">
        <f>D8</f>
        <v>1397450</v>
      </c>
      <c r="E7" s="71">
        <f>E8</f>
        <v>1397450</v>
      </c>
      <c r="F7" s="71">
        <f>F8</f>
        <v>757043.15</v>
      </c>
      <c r="G7" s="72">
        <f t="shared" si="0"/>
        <v>118.84092185912242</v>
      </c>
      <c r="H7" s="72">
        <f t="shared" si="1"/>
        <v>54.1731832981502</v>
      </c>
    </row>
    <row r="8" spans="1:8" x14ac:dyDescent="0.25">
      <c r="A8"/>
      <c r="B8" s="17" t="s">
        <v>139</v>
      </c>
      <c r="C8" s="73">
        <v>637022.28</v>
      </c>
      <c r="D8" s="73">
        <v>1397450</v>
      </c>
      <c r="E8" s="73">
        <v>1397450</v>
      </c>
      <c r="F8" s="74">
        <v>757043.15</v>
      </c>
      <c r="G8" s="70">
        <f t="shared" si="0"/>
        <v>118.84092185912242</v>
      </c>
      <c r="H8" s="70">
        <f t="shared" si="1"/>
        <v>54.1731832981502</v>
      </c>
    </row>
    <row r="9" spans="1:8" x14ac:dyDescent="0.25">
      <c r="A9"/>
      <c r="B9" s="9" t="s">
        <v>140</v>
      </c>
      <c r="C9" s="71">
        <f>C10</f>
        <v>0</v>
      </c>
      <c r="D9" s="71">
        <f>D10</f>
        <v>100</v>
      </c>
      <c r="E9" s="71">
        <f>E10</f>
        <v>100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25">
      <c r="A10"/>
      <c r="B10" s="17" t="s">
        <v>141</v>
      </c>
      <c r="C10" s="73">
        <v>0</v>
      </c>
      <c r="D10" s="73">
        <v>100</v>
      </c>
      <c r="E10" s="73">
        <v>100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25">
      <c r="B11" s="9" t="s">
        <v>32</v>
      </c>
      <c r="C11" s="75">
        <f>C12+C14</f>
        <v>637022.28</v>
      </c>
      <c r="D11" s="75">
        <f>D12+D14</f>
        <v>1397550</v>
      </c>
      <c r="E11" s="75">
        <f>E12+E14</f>
        <v>1397550</v>
      </c>
      <c r="F11" s="75">
        <f>F12+F14</f>
        <v>757043.15</v>
      </c>
      <c r="G11" s="72">
        <f t="shared" si="0"/>
        <v>118.84092185912242</v>
      </c>
      <c r="H11" s="72">
        <f t="shared" si="1"/>
        <v>54.169307001538407</v>
      </c>
    </row>
    <row r="12" spans="1:8" x14ac:dyDescent="0.25">
      <c r="A12"/>
      <c r="B12" s="9" t="s">
        <v>138</v>
      </c>
      <c r="C12" s="75">
        <f>C13</f>
        <v>637022.28</v>
      </c>
      <c r="D12" s="75">
        <f>D13</f>
        <v>1397450</v>
      </c>
      <c r="E12" s="75">
        <f>E13</f>
        <v>1397450</v>
      </c>
      <c r="F12" s="75">
        <f>F13</f>
        <v>757043.15</v>
      </c>
      <c r="G12" s="72">
        <f t="shared" si="0"/>
        <v>118.84092185912242</v>
      </c>
      <c r="H12" s="72">
        <f t="shared" si="1"/>
        <v>54.1731832981502</v>
      </c>
    </row>
    <row r="13" spans="1:8" x14ac:dyDescent="0.25">
      <c r="A13"/>
      <c r="B13" s="17" t="s">
        <v>139</v>
      </c>
      <c r="C13" s="73">
        <v>637022.28</v>
      </c>
      <c r="D13" s="73">
        <v>1397450</v>
      </c>
      <c r="E13" s="76">
        <v>1397450</v>
      </c>
      <c r="F13" s="74">
        <v>757043.15</v>
      </c>
      <c r="G13" s="70">
        <f t="shared" si="0"/>
        <v>118.84092185912242</v>
      </c>
      <c r="H13" s="70">
        <f t="shared" si="1"/>
        <v>54.1731832981502</v>
      </c>
    </row>
    <row r="14" spans="1:8" x14ac:dyDescent="0.25">
      <c r="A14"/>
      <c r="B14" s="9" t="s">
        <v>140</v>
      </c>
      <c r="C14" s="75">
        <f>C15</f>
        <v>0</v>
      </c>
      <c r="D14" s="75">
        <f>D15</f>
        <v>100</v>
      </c>
      <c r="E14" s="75">
        <f>E15</f>
        <v>100</v>
      </c>
      <c r="F14" s="75">
        <f>F15</f>
        <v>0</v>
      </c>
      <c r="G14" s="72" t="e">
        <f t="shared" si="0"/>
        <v>#DIV/0!</v>
      </c>
      <c r="H14" s="72">
        <f t="shared" si="1"/>
        <v>0</v>
      </c>
    </row>
    <row r="15" spans="1:8" x14ac:dyDescent="0.25">
      <c r="A15"/>
      <c r="B15" s="17" t="s">
        <v>141</v>
      </c>
      <c r="C15" s="73">
        <v>0</v>
      </c>
      <c r="D15" s="73">
        <v>100</v>
      </c>
      <c r="E15" s="76">
        <v>100</v>
      </c>
      <c r="F15" s="74">
        <v>0</v>
      </c>
      <c r="G15" s="70" t="e">
        <f t="shared" si="0"/>
        <v>#DIV/0!</v>
      </c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5">
        <f t="shared" ref="C6:F7" si="0">C7</f>
        <v>637022.28</v>
      </c>
      <c r="D6" s="75">
        <f t="shared" si="0"/>
        <v>1397550</v>
      </c>
      <c r="E6" s="75">
        <f t="shared" si="0"/>
        <v>1397550</v>
      </c>
      <c r="F6" s="75">
        <f t="shared" si="0"/>
        <v>757043.15</v>
      </c>
      <c r="G6" s="70">
        <f>(F6*100)/C6</f>
        <v>118.84092185912242</v>
      </c>
      <c r="H6" s="70">
        <f>(F6*100)/E6</f>
        <v>54.169307001538407</v>
      </c>
    </row>
    <row r="7" spans="2:8" x14ac:dyDescent="0.25">
      <c r="B7" s="9" t="s">
        <v>142</v>
      </c>
      <c r="C7" s="75">
        <f t="shared" si="0"/>
        <v>637022.28</v>
      </c>
      <c r="D7" s="75">
        <f t="shared" si="0"/>
        <v>1397550</v>
      </c>
      <c r="E7" s="75">
        <f t="shared" si="0"/>
        <v>1397550</v>
      </c>
      <c r="F7" s="75">
        <f t="shared" si="0"/>
        <v>757043.15</v>
      </c>
      <c r="G7" s="70">
        <f>(F7*100)/C7</f>
        <v>118.84092185912242</v>
      </c>
      <c r="H7" s="70">
        <f>(F7*100)/E7</f>
        <v>54.169307001538407</v>
      </c>
    </row>
    <row r="8" spans="2:8" x14ac:dyDescent="0.25">
      <c r="B8" s="12" t="s">
        <v>143</v>
      </c>
      <c r="C8" s="73">
        <v>637022.28</v>
      </c>
      <c r="D8" s="73">
        <v>1397550</v>
      </c>
      <c r="E8" s="73">
        <v>1397550</v>
      </c>
      <c r="F8" s="74">
        <v>757043.15</v>
      </c>
      <c r="G8" s="70">
        <f>(F8*100)/C8</f>
        <v>118.84092185912242</v>
      </c>
      <c r="H8" s="70">
        <f>(F8*100)/E8</f>
        <v>54.169307001538407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9" t="s">
        <v>3</v>
      </c>
      <c r="C7" s="120"/>
      <c r="D7" s="120"/>
      <c r="E7" s="120"/>
      <c r="F7" s="121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9">
        <v>1</v>
      </c>
      <c r="C8" s="120"/>
      <c r="D8" s="120"/>
      <c r="E8" s="120"/>
      <c r="F8" s="121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5"/>
      <c r="H9" s="75"/>
      <c r="I9" s="75"/>
      <c r="J9" s="75"/>
      <c r="K9" s="69"/>
      <c r="L9" s="69"/>
    </row>
    <row r="10" spans="2:12" x14ac:dyDescent="0.25">
      <c r="B10" s="11"/>
      <c r="C10" s="11"/>
      <c r="D10" s="11"/>
      <c r="E10" s="11"/>
      <c r="F10" s="14"/>
      <c r="G10" s="75"/>
      <c r="H10" s="75"/>
      <c r="I10" s="75"/>
      <c r="J10" s="75"/>
      <c r="K10" s="69"/>
      <c r="L10" s="69"/>
    </row>
    <row r="11" spans="2:12" x14ac:dyDescent="0.25">
      <c r="B11" s="10"/>
      <c r="C11" s="10"/>
      <c r="D11" s="10"/>
      <c r="E11" s="10"/>
      <c r="F11" s="13"/>
      <c r="G11" s="75"/>
      <c r="H11" s="75"/>
      <c r="I11" s="75"/>
      <c r="J11" s="75"/>
      <c r="K11" s="69"/>
      <c r="L11" s="69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5"/>
      <c r="D6" s="75"/>
      <c r="E6" s="75"/>
      <c r="F6" s="75"/>
      <c r="G6" s="69"/>
      <c r="H6" s="69"/>
    </row>
    <row r="7" spans="2:8" x14ac:dyDescent="0.25">
      <c r="B7" s="9"/>
      <c r="C7" s="75"/>
      <c r="D7" s="75"/>
      <c r="E7" s="75"/>
      <c r="F7" s="75"/>
      <c r="G7" s="69"/>
      <c r="H7" s="69"/>
    </row>
    <row r="8" spans="2:8" x14ac:dyDescent="0.25">
      <c r="B8" s="17"/>
      <c r="C8" s="73"/>
      <c r="D8" s="73"/>
      <c r="E8" s="73"/>
      <c r="F8" s="74"/>
      <c r="G8" s="70"/>
      <c r="H8" s="70"/>
    </row>
    <row r="9" spans="2:8" x14ac:dyDescent="0.25">
      <c r="B9" s="18"/>
      <c r="C9" s="73"/>
      <c r="D9" s="73"/>
      <c r="E9" s="76"/>
      <c r="F9" s="74"/>
      <c r="G9" s="70"/>
      <c r="H9" s="70"/>
    </row>
    <row r="10" spans="2:8" x14ac:dyDescent="0.25">
      <c r="B10" s="9" t="s">
        <v>40</v>
      </c>
      <c r="C10" s="75"/>
      <c r="D10" s="75"/>
      <c r="E10" s="75"/>
      <c r="F10" s="75"/>
      <c r="G10" s="69"/>
      <c r="H10" s="69"/>
    </row>
    <row r="11" spans="2:8" x14ac:dyDescent="0.25">
      <c r="B11" s="9"/>
      <c r="C11" s="75"/>
      <c r="D11" s="75"/>
      <c r="E11" s="75"/>
      <c r="F11" s="75"/>
      <c r="G11" s="69"/>
      <c r="H11" s="69"/>
    </row>
    <row r="12" spans="2:8" x14ac:dyDescent="0.25">
      <c r="B12" s="17"/>
      <c r="C12" s="73"/>
      <c r="D12" s="73"/>
      <c r="E12" s="76"/>
      <c r="F12" s="74"/>
      <c r="G12" s="70"/>
      <c r="H12" s="70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1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8" t="s">
        <v>33</v>
      </c>
      <c r="B1" s="39" t="s">
        <v>144</v>
      </c>
      <c r="C1" s="40"/>
    </row>
    <row r="2" spans="1:6" ht="15" customHeight="1" x14ac:dyDescent="0.2">
      <c r="A2" s="41" t="s">
        <v>34</v>
      </c>
      <c r="B2" s="42" t="s">
        <v>145</v>
      </c>
      <c r="C2" s="40"/>
    </row>
    <row r="3" spans="1:6" ht="43.5" customHeight="1" x14ac:dyDescent="0.2">
      <c r="A3" s="43" t="s">
        <v>35</v>
      </c>
      <c r="B3" s="38" t="s">
        <v>146</v>
      </c>
      <c r="C3" s="40"/>
    </row>
    <row r="4" spans="1:6" x14ac:dyDescent="0.2">
      <c r="A4" s="43" t="s">
        <v>36</v>
      </c>
      <c r="B4" s="44" t="s">
        <v>147</v>
      </c>
      <c r="C4" s="40"/>
    </row>
    <row r="5" spans="1:6" x14ac:dyDescent="0.2">
      <c r="A5" s="45"/>
      <c r="B5" s="46"/>
      <c r="C5" s="40"/>
    </row>
    <row r="6" spans="1:6" x14ac:dyDescent="0.2">
      <c r="A6" s="45" t="s">
        <v>37</v>
      </c>
      <c r="B6" s="46"/>
      <c r="C6" s="40"/>
    </row>
    <row r="7" spans="1:6" x14ac:dyDescent="0.2">
      <c r="A7" s="47" t="s">
        <v>148</v>
      </c>
      <c r="B7" s="46"/>
      <c r="C7" s="77">
        <f>C11+C47</f>
        <v>1397450</v>
      </c>
      <c r="D7" s="77">
        <f>D11+D47</f>
        <v>1397450</v>
      </c>
      <c r="E7" s="77">
        <f>E11+E47</f>
        <v>757043.15</v>
      </c>
      <c r="F7" s="77">
        <f>(E7*100)/D7</f>
        <v>54.1731832981502</v>
      </c>
    </row>
    <row r="8" spans="1:6" x14ac:dyDescent="0.2">
      <c r="A8" s="47" t="s">
        <v>68</v>
      </c>
      <c r="B8" s="46"/>
      <c r="C8" s="77">
        <f>C57</f>
        <v>100</v>
      </c>
      <c r="D8" s="77">
        <f>D57</f>
        <v>100</v>
      </c>
      <c r="E8" s="77">
        <f>E57</f>
        <v>0</v>
      </c>
      <c r="F8" s="77">
        <f>(E8*100)/D8</f>
        <v>0</v>
      </c>
    </row>
    <row r="9" spans="1:6" s="57" customFormat="1" x14ac:dyDescent="0.2"/>
    <row r="10" spans="1:6" ht="38.25" x14ac:dyDescent="0.2">
      <c r="A10" s="47" t="s">
        <v>149</v>
      </c>
      <c r="B10" s="47" t="s">
        <v>150</v>
      </c>
      <c r="C10" s="47" t="s">
        <v>43</v>
      </c>
      <c r="D10" s="47" t="s">
        <v>151</v>
      </c>
      <c r="E10" s="47" t="s">
        <v>152</v>
      </c>
      <c r="F10" s="47" t="s">
        <v>153</v>
      </c>
    </row>
    <row r="11" spans="1:6" x14ac:dyDescent="0.2">
      <c r="A11" s="49" t="s">
        <v>66</v>
      </c>
      <c r="B11" s="50" t="s">
        <v>67</v>
      </c>
      <c r="C11" s="80">
        <f>C12+C20+C42</f>
        <v>1392972</v>
      </c>
      <c r="D11" s="80">
        <f>D12+D20+D42</f>
        <v>1392972</v>
      </c>
      <c r="E11" s="80">
        <f>E12+E20+E42</f>
        <v>754665.83000000007</v>
      </c>
      <c r="F11" s="81">
        <f>(E11*100)/D11</f>
        <v>54.176669021344289</v>
      </c>
    </row>
    <row r="12" spans="1:6" x14ac:dyDescent="0.2">
      <c r="A12" s="51" t="s">
        <v>68</v>
      </c>
      <c r="B12" s="52" t="s">
        <v>69</v>
      </c>
      <c r="C12" s="82">
        <f>C13+C16+C18</f>
        <v>1205006</v>
      </c>
      <c r="D12" s="82">
        <f>D13+D16+D18</f>
        <v>1205006</v>
      </c>
      <c r="E12" s="82">
        <f>E13+E16+E18</f>
        <v>617681.06000000006</v>
      </c>
      <c r="F12" s="81">
        <f>(E12*100)/D12</f>
        <v>51.259583769707369</v>
      </c>
    </row>
    <row r="13" spans="1:6" x14ac:dyDescent="0.2">
      <c r="A13" s="53" t="s">
        <v>70</v>
      </c>
      <c r="B13" s="54" t="s">
        <v>71</v>
      </c>
      <c r="C13" s="83">
        <f>C14+C15</f>
        <v>1013640</v>
      </c>
      <c r="D13" s="83">
        <f>D14+D15</f>
        <v>1013640</v>
      </c>
      <c r="E13" s="83">
        <f>E14+E15</f>
        <v>517425.2</v>
      </c>
      <c r="F13" s="83">
        <f>(E13*100)/D13</f>
        <v>51.046249161437984</v>
      </c>
    </row>
    <row r="14" spans="1:6" x14ac:dyDescent="0.2">
      <c r="A14" s="55" t="s">
        <v>72</v>
      </c>
      <c r="B14" s="56" t="s">
        <v>73</v>
      </c>
      <c r="C14" s="84">
        <v>1000000</v>
      </c>
      <c r="D14" s="84">
        <v>1000000</v>
      </c>
      <c r="E14" s="84">
        <v>513718.3</v>
      </c>
      <c r="F14" s="84"/>
    </row>
    <row r="15" spans="1:6" x14ac:dyDescent="0.2">
      <c r="A15" s="55" t="s">
        <v>74</v>
      </c>
      <c r="B15" s="56" t="s">
        <v>75</v>
      </c>
      <c r="C15" s="84">
        <v>13640</v>
      </c>
      <c r="D15" s="84">
        <v>13640</v>
      </c>
      <c r="E15" s="84">
        <v>3706.9</v>
      </c>
      <c r="F15" s="84"/>
    </row>
    <row r="16" spans="1:6" x14ac:dyDescent="0.2">
      <c r="A16" s="53" t="s">
        <v>76</v>
      </c>
      <c r="B16" s="54" t="s">
        <v>77</v>
      </c>
      <c r="C16" s="83">
        <f>C17</f>
        <v>26000</v>
      </c>
      <c r="D16" s="83">
        <f>D17</f>
        <v>26000</v>
      </c>
      <c r="E16" s="83">
        <f>E17</f>
        <v>14909.8</v>
      </c>
      <c r="F16" s="83">
        <f>(E16*100)/D16</f>
        <v>57.345384615384617</v>
      </c>
    </row>
    <row r="17" spans="1:6" x14ac:dyDescent="0.2">
      <c r="A17" s="55" t="s">
        <v>78</v>
      </c>
      <c r="B17" s="56" t="s">
        <v>77</v>
      </c>
      <c r="C17" s="84">
        <v>26000</v>
      </c>
      <c r="D17" s="84">
        <v>26000</v>
      </c>
      <c r="E17" s="84">
        <v>14909.8</v>
      </c>
      <c r="F17" s="84"/>
    </row>
    <row r="18" spans="1:6" x14ac:dyDescent="0.2">
      <c r="A18" s="53" t="s">
        <v>79</v>
      </c>
      <c r="B18" s="54" t="s">
        <v>80</v>
      </c>
      <c r="C18" s="83">
        <f>C19</f>
        <v>165366</v>
      </c>
      <c r="D18" s="83">
        <f>D19</f>
        <v>165366</v>
      </c>
      <c r="E18" s="83">
        <f>E19</f>
        <v>85346.06</v>
      </c>
      <c r="F18" s="83">
        <f>(E18*100)/D18</f>
        <v>51.610403589613341</v>
      </c>
    </row>
    <row r="19" spans="1:6" x14ac:dyDescent="0.2">
      <c r="A19" s="55" t="s">
        <v>81</v>
      </c>
      <c r="B19" s="56" t="s">
        <v>82</v>
      </c>
      <c r="C19" s="84">
        <v>165366</v>
      </c>
      <c r="D19" s="84">
        <v>165366</v>
      </c>
      <c r="E19" s="84">
        <v>85346.06</v>
      </c>
      <c r="F19" s="84"/>
    </row>
    <row r="20" spans="1:6" x14ac:dyDescent="0.2">
      <c r="A20" s="51" t="s">
        <v>83</v>
      </c>
      <c r="B20" s="52" t="s">
        <v>84</v>
      </c>
      <c r="C20" s="82">
        <f>C21+C25+C29+C35+C37</f>
        <v>186402</v>
      </c>
      <c r="D20" s="82">
        <f>D21+D25+D29+D35+D37</f>
        <v>186402</v>
      </c>
      <c r="E20" s="82">
        <f>E21+E25+E29+E35+E37</f>
        <v>136556.77000000002</v>
      </c>
      <c r="F20" s="81">
        <f>(E20*100)/D20</f>
        <v>73.25928369867276</v>
      </c>
    </row>
    <row r="21" spans="1:6" x14ac:dyDescent="0.2">
      <c r="A21" s="53" t="s">
        <v>85</v>
      </c>
      <c r="B21" s="54" t="s">
        <v>86</v>
      </c>
      <c r="C21" s="83">
        <f>C22+C23+C24</f>
        <v>33500</v>
      </c>
      <c r="D21" s="83">
        <f>D22+D23+D24</f>
        <v>33500</v>
      </c>
      <c r="E21" s="83">
        <f>E22+E23+E24</f>
        <v>19408.77</v>
      </c>
      <c r="F21" s="83">
        <f>(E21*100)/D21</f>
        <v>57.936626865671641</v>
      </c>
    </row>
    <row r="22" spans="1:6" x14ac:dyDescent="0.2">
      <c r="A22" s="55" t="s">
        <v>87</v>
      </c>
      <c r="B22" s="56" t="s">
        <v>88</v>
      </c>
      <c r="C22" s="84">
        <v>5500</v>
      </c>
      <c r="D22" s="84">
        <v>5500</v>
      </c>
      <c r="E22" s="84">
        <v>4047</v>
      </c>
      <c r="F22" s="84"/>
    </row>
    <row r="23" spans="1:6" ht="25.5" x14ac:dyDescent="0.2">
      <c r="A23" s="55" t="s">
        <v>89</v>
      </c>
      <c r="B23" s="56" t="s">
        <v>90</v>
      </c>
      <c r="C23" s="84">
        <v>28000</v>
      </c>
      <c r="D23" s="84">
        <v>28000</v>
      </c>
      <c r="E23" s="84">
        <v>15361.77</v>
      </c>
      <c r="F23" s="84"/>
    </row>
    <row r="24" spans="1:6" x14ac:dyDescent="0.2">
      <c r="A24" s="55" t="s">
        <v>155</v>
      </c>
      <c r="B24" s="56" t="s">
        <v>156</v>
      </c>
      <c r="C24" s="84">
        <v>0</v>
      </c>
      <c r="D24" s="84">
        <v>0</v>
      </c>
      <c r="E24" s="84">
        <v>0</v>
      </c>
      <c r="F24" s="84"/>
    </row>
    <row r="25" spans="1:6" x14ac:dyDescent="0.2">
      <c r="A25" s="53" t="s">
        <v>91</v>
      </c>
      <c r="B25" s="54" t="s">
        <v>92</v>
      </c>
      <c r="C25" s="83">
        <f>C26+C27+C28</f>
        <v>33500</v>
      </c>
      <c r="D25" s="83">
        <f>D26+D27+D28</f>
        <v>33500</v>
      </c>
      <c r="E25" s="83">
        <f>E26+E27+E28</f>
        <v>26087</v>
      </c>
      <c r="F25" s="83">
        <f>(E25*100)/D25</f>
        <v>77.87164179104478</v>
      </c>
    </row>
    <row r="26" spans="1:6" x14ac:dyDescent="0.2">
      <c r="A26" s="55" t="s">
        <v>93</v>
      </c>
      <c r="B26" s="56" t="s">
        <v>94</v>
      </c>
      <c r="C26" s="84">
        <v>15000</v>
      </c>
      <c r="D26" s="84">
        <v>15000</v>
      </c>
      <c r="E26" s="84">
        <v>8237</v>
      </c>
      <c r="F26" s="84"/>
    </row>
    <row r="27" spans="1:6" x14ac:dyDescent="0.2">
      <c r="A27" s="55" t="s">
        <v>95</v>
      </c>
      <c r="B27" s="56" t="s">
        <v>96</v>
      </c>
      <c r="C27" s="84">
        <v>18500</v>
      </c>
      <c r="D27" s="84">
        <v>18500</v>
      </c>
      <c r="E27" s="84">
        <v>17850</v>
      </c>
      <c r="F27" s="84"/>
    </row>
    <row r="28" spans="1:6" x14ac:dyDescent="0.2">
      <c r="A28" s="55" t="s">
        <v>157</v>
      </c>
      <c r="B28" s="56" t="s">
        <v>158</v>
      </c>
      <c r="C28" s="84">
        <v>0</v>
      </c>
      <c r="D28" s="84">
        <v>0</v>
      </c>
      <c r="E28" s="84">
        <v>0</v>
      </c>
      <c r="F28" s="84"/>
    </row>
    <row r="29" spans="1:6" x14ac:dyDescent="0.2">
      <c r="A29" s="53" t="s">
        <v>97</v>
      </c>
      <c r="B29" s="54" t="s">
        <v>98</v>
      </c>
      <c r="C29" s="83">
        <f>C30+C31+C32+C33+C34</f>
        <v>116500</v>
      </c>
      <c r="D29" s="83">
        <f>D30+D31+D32+D33+D34</f>
        <v>116500</v>
      </c>
      <c r="E29" s="83">
        <f>E30+E31+E32+E33+E34</f>
        <v>90690</v>
      </c>
      <c r="F29" s="83">
        <f>(E29*100)/D29</f>
        <v>77.845493562231766</v>
      </c>
    </row>
    <row r="30" spans="1:6" x14ac:dyDescent="0.2">
      <c r="A30" s="55" t="s">
        <v>99</v>
      </c>
      <c r="B30" s="56" t="s">
        <v>100</v>
      </c>
      <c r="C30" s="84">
        <v>18000</v>
      </c>
      <c r="D30" s="84">
        <v>18000</v>
      </c>
      <c r="E30" s="84">
        <v>11600</v>
      </c>
      <c r="F30" s="84"/>
    </row>
    <row r="31" spans="1:6" x14ac:dyDescent="0.2">
      <c r="A31" s="55" t="s">
        <v>101</v>
      </c>
      <c r="B31" s="56" t="s">
        <v>102</v>
      </c>
      <c r="C31" s="84">
        <v>6000</v>
      </c>
      <c r="D31" s="84">
        <v>6000</v>
      </c>
      <c r="E31" s="84">
        <v>3771</v>
      </c>
      <c r="F31" s="84"/>
    </row>
    <row r="32" spans="1:6" x14ac:dyDescent="0.2">
      <c r="A32" s="55" t="s">
        <v>103</v>
      </c>
      <c r="B32" s="56" t="s">
        <v>104</v>
      </c>
      <c r="C32" s="84">
        <v>0</v>
      </c>
      <c r="D32" s="84">
        <v>0</v>
      </c>
      <c r="E32" s="84">
        <v>0</v>
      </c>
      <c r="F32" s="84"/>
    </row>
    <row r="33" spans="1:6" x14ac:dyDescent="0.2">
      <c r="A33" s="55" t="s">
        <v>105</v>
      </c>
      <c r="B33" s="56" t="s">
        <v>106</v>
      </c>
      <c r="C33" s="84">
        <v>8000</v>
      </c>
      <c r="D33" s="84">
        <v>8000</v>
      </c>
      <c r="E33" s="84">
        <v>2429</v>
      </c>
      <c r="F33" s="84"/>
    </row>
    <row r="34" spans="1:6" x14ac:dyDescent="0.2">
      <c r="A34" s="55" t="s">
        <v>107</v>
      </c>
      <c r="B34" s="56" t="s">
        <v>108</v>
      </c>
      <c r="C34" s="84">
        <v>84500</v>
      </c>
      <c r="D34" s="84">
        <v>84500</v>
      </c>
      <c r="E34" s="84">
        <v>72890</v>
      </c>
      <c r="F34" s="84"/>
    </row>
    <row r="35" spans="1:6" x14ac:dyDescent="0.2">
      <c r="A35" s="53" t="s">
        <v>109</v>
      </c>
      <c r="B35" s="54" t="s">
        <v>110</v>
      </c>
      <c r="C35" s="83">
        <f>C36</f>
        <v>200</v>
      </c>
      <c r="D35" s="83">
        <f>D36</f>
        <v>200</v>
      </c>
      <c r="E35" s="83">
        <f>E36</f>
        <v>100</v>
      </c>
      <c r="F35" s="83">
        <f>(E35*100)/D35</f>
        <v>50</v>
      </c>
    </row>
    <row r="36" spans="1:6" ht="25.5" x14ac:dyDescent="0.2">
      <c r="A36" s="55" t="s">
        <v>111</v>
      </c>
      <c r="B36" s="56" t="s">
        <v>112</v>
      </c>
      <c r="C36" s="84">
        <v>200</v>
      </c>
      <c r="D36" s="84">
        <v>200</v>
      </c>
      <c r="E36" s="84">
        <v>100</v>
      </c>
      <c r="F36" s="84"/>
    </row>
    <row r="37" spans="1:6" x14ac:dyDescent="0.2">
      <c r="A37" s="53" t="s">
        <v>113</v>
      </c>
      <c r="B37" s="54" t="s">
        <v>114</v>
      </c>
      <c r="C37" s="83">
        <f>C38+C39+C40+C41</f>
        <v>2702</v>
      </c>
      <c r="D37" s="83">
        <f>D38+D39+D40+D41</f>
        <v>2702</v>
      </c>
      <c r="E37" s="83">
        <f>E38+E39+E40+E41</f>
        <v>271</v>
      </c>
      <c r="F37" s="83">
        <f>(E37*100)/D37</f>
        <v>10.029607698001481</v>
      </c>
    </row>
    <row r="38" spans="1:6" x14ac:dyDescent="0.2">
      <c r="A38" s="55" t="s">
        <v>159</v>
      </c>
      <c r="B38" s="56" t="s">
        <v>160</v>
      </c>
      <c r="C38" s="84">
        <v>0</v>
      </c>
      <c r="D38" s="84">
        <v>0</v>
      </c>
      <c r="E38" s="84">
        <v>0</v>
      </c>
      <c r="F38" s="84"/>
    </row>
    <row r="39" spans="1:6" x14ac:dyDescent="0.2">
      <c r="A39" s="55" t="s">
        <v>115</v>
      </c>
      <c r="B39" s="56" t="s">
        <v>116</v>
      </c>
      <c r="C39" s="84">
        <v>133</v>
      </c>
      <c r="D39" s="84">
        <v>133</v>
      </c>
      <c r="E39" s="84">
        <v>0</v>
      </c>
      <c r="F39" s="84"/>
    </row>
    <row r="40" spans="1:6" x14ac:dyDescent="0.2">
      <c r="A40" s="55" t="s">
        <v>117</v>
      </c>
      <c r="B40" s="56" t="s">
        <v>118</v>
      </c>
      <c r="C40" s="84">
        <v>2389</v>
      </c>
      <c r="D40" s="84">
        <v>2389</v>
      </c>
      <c r="E40" s="84">
        <v>0</v>
      </c>
      <c r="F40" s="84"/>
    </row>
    <row r="41" spans="1:6" x14ac:dyDescent="0.2">
      <c r="A41" s="55" t="s">
        <v>119</v>
      </c>
      <c r="B41" s="56" t="s">
        <v>114</v>
      </c>
      <c r="C41" s="84">
        <v>180</v>
      </c>
      <c r="D41" s="84">
        <v>180</v>
      </c>
      <c r="E41" s="84">
        <v>271</v>
      </c>
      <c r="F41" s="84"/>
    </row>
    <row r="42" spans="1:6" x14ac:dyDescent="0.2">
      <c r="A42" s="51" t="s">
        <v>120</v>
      </c>
      <c r="B42" s="52" t="s">
        <v>121</v>
      </c>
      <c r="C42" s="82">
        <f>C43+C45</f>
        <v>1564</v>
      </c>
      <c r="D42" s="82">
        <f>D43+D45</f>
        <v>1564</v>
      </c>
      <c r="E42" s="82">
        <f>E43+E45</f>
        <v>428</v>
      </c>
      <c r="F42" s="81">
        <f>(E42*100)/D42</f>
        <v>27.365728900255753</v>
      </c>
    </row>
    <row r="43" spans="1:6" x14ac:dyDescent="0.2">
      <c r="A43" s="53" t="s">
        <v>122</v>
      </c>
      <c r="B43" s="54" t="s">
        <v>123</v>
      </c>
      <c r="C43" s="83">
        <f>C44</f>
        <v>1114</v>
      </c>
      <c r="D43" s="83">
        <f>D44</f>
        <v>1114</v>
      </c>
      <c r="E43" s="83">
        <f>E44</f>
        <v>0</v>
      </c>
      <c r="F43" s="83">
        <f>(E43*100)/D43</f>
        <v>0</v>
      </c>
    </row>
    <row r="44" spans="1:6" ht="25.5" x14ac:dyDescent="0.2">
      <c r="A44" s="55" t="s">
        <v>124</v>
      </c>
      <c r="B44" s="56" t="s">
        <v>125</v>
      </c>
      <c r="C44" s="84">
        <v>1114</v>
      </c>
      <c r="D44" s="84">
        <v>1114</v>
      </c>
      <c r="E44" s="84">
        <v>0</v>
      </c>
      <c r="F44" s="84"/>
    </row>
    <row r="45" spans="1:6" x14ac:dyDescent="0.2">
      <c r="A45" s="53" t="s">
        <v>126</v>
      </c>
      <c r="B45" s="54" t="s">
        <v>127</v>
      </c>
      <c r="C45" s="83">
        <f>C46</f>
        <v>450</v>
      </c>
      <c r="D45" s="83">
        <f>D46</f>
        <v>450</v>
      </c>
      <c r="E45" s="83">
        <f>E46</f>
        <v>428</v>
      </c>
      <c r="F45" s="83">
        <f>(E45*100)/D45</f>
        <v>95.111111111111114</v>
      </c>
    </row>
    <row r="46" spans="1:6" x14ac:dyDescent="0.2">
      <c r="A46" s="55" t="s">
        <v>128</v>
      </c>
      <c r="B46" s="56" t="s">
        <v>129</v>
      </c>
      <c r="C46" s="84">
        <v>450</v>
      </c>
      <c r="D46" s="84">
        <v>450</v>
      </c>
      <c r="E46" s="84">
        <v>428</v>
      </c>
      <c r="F46" s="84"/>
    </row>
    <row r="47" spans="1:6" x14ac:dyDescent="0.2">
      <c r="A47" s="49" t="s">
        <v>130</v>
      </c>
      <c r="B47" s="50" t="s">
        <v>131</v>
      </c>
      <c r="C47" s="80">
        <f t="shared" ref="C47:E49" si="0">C48</f>
        <v>4478</v>
      </c>
      <c r="D47" s="80">
        <f t="shared" si="0"/>
        <v>4478</v>
      </c>
      <c r="E47" s="80">
        <f t="shared" si="0"/>
        <v>2377.3200000000002</v>
      </c>
      <c r="F47" s="81">
        <f>(E47*100)/D47</f>
        <v>53.088878963823134</v>
      </c>
    </row>
    <row r="48" spans="1:6" x14ac:dyDescent="0.2">
      <c r="A48" s="51" t="s">
        <v>132</v>
      </c>
      <c r="B48" s="52" t="s">
        <v>133</v>
      </c>
      <c r="C48" s="82">
        <f t="shared" si="0"/>
        <v>4478</v>
      </c>
      <c r="D48" s="82">
        <f t="shared" si="0"/>
        <v>4478</v>
      </c>
      <c r="E48" s="82">
        <f t="shared" si="0"/>
        <v>2377.3200000000002</v>
      </c>
      <c r="F48" s="81">
        <f>(E48*100)/D48</f>
        <v>53.088878963823134</v>
      </c>
    </row>
    <row r="49" spans="1:6" x14ac:dyDescent="0.2">
      <c r="A49" s="53" t="s">
        <v>134</v>
      </c>
      <c r="B49" s="54" t="s">
        <v>135</v>
      </c>
      <c r="C49" s="83">
        <f t="shared" si="0"/>
        <v>4478</v>
      </c>
      <c r="D49" s="83">
        <f t="shared" si="0"/>
        <v>4478</v>
      </c>
      <c r="E49" s="83">
        <f t="shared" si="0"/>
        <v>2377.3200000000002</v>
      </c>
      <c r="F49" s="83">
        <f>(E49*100)/D49</f>
        <v>53.088878963823134</v>
      </c>
    </row>
    <row r="50" spans="1:6" x14ac:dyDescent="0.2">
      <c r="A50" s="55" t="s">
        <v>136</v>
      </c>
      <c r="B50" s="56" t="s">
        <v>137</v>
      </c>
      <c r="C50" s="84">
        <v>4478</v>
      </c>
      <c r="D50" s="84">
        <v>4478</v>
      </c>
      <c r="E50" s="84">
        <v>2377.3200000000002</v>
      </c>
      <c r="F50" s="84"/>
    </row>
    <row r="51" spans="1:6" x14ac:dyDescent="0.2">
      <c r="A51" s="49" t="s">
        <v>50</v>
      </c>
      <c r="B51" s="50" t="s">
        <v>51</v>
      </c>
      <c r="C51" s="80">
        <f t="shared" ref="C51:E52" si="1">C52</f>
        <v>1397450</v>
      </c>
      <c r="D51" s="80">
        <f t="shared" si="1"/>
        <v>1397450</v>
      </c>
      <c r="E51" s="80">
        <f t="shared" si="1"/>
        <v>757043.14999999991</v>
      </c>
      <c r="F51" s="81">
        <f>(E51*100)/D51</f>
        <v>54.1731832981502</v>
      </c>
    </row>
    <row r="52" spans="1:6" x14ac:dyDescent="0.2">
      <c r="A52" s="51" t="s">
        <v>58</v>
      </c>
      <c r="B52" s="52" t="s">
        <v>59</v>
      </c>
      <c r="C52" s="82">
        <f t="shared" si="1"/>
        <v>1397450</v>
      </c>
      <c r="D52" s="82">
        <f t="shared" si="1"/>
        <v>1397450</v>
      </c>
      <c r="E52" s="82">
        <f t="shared" si="1"/>
        <v>757043.14999999991</v>
      </c>
      <c r="F52" s="81">
        <f>(E52*100)/D52</f>
        <v>54.1731832981502</v>
      </c>
    </row>
    <row r="53" spans="1:6" ht="25.5" x14ac:dyDescent="0.2">
      <c r="A53" s="53" t="s">
        <v>60</v>
      </c>
      <c r="B53" s="54" t="s">
        <v>61</v>
      </c>
      <c r="C53" s="83">
        <f>C54+C55</f>
        <v>1397450</v>
      </c>
      <c r="D53" s="83">
        <f>D54+D55</f>
        <v>1397450</v>
      </c>
      <c r="E53" s="83">
        <f>E54+E55</f>
        <v>757043.14999999991</v>
      </c>
      <c r="F53" s="83">
        <f>(E53*100)/D53</f>
        <v>54.1731832981502</v>
      </c>
    </row>
    <row r="54" spans="1:6" x14ac:dyDescent="0.2">
      <c r="A54" s="55" t="s">
        <v>62</v>
      </c>
      <c r="B54" s="56" t="s">
        <v>63</v>
      </c>
      <c r="C54" s="84">
        <v>1392972</v>
      </c>
      <c r="D54" s="84">
        <v>1392972</v>
      </c>
      <c r="E54" s="84">
        <v>754665.83</v>
      </c>
      <c r="F54" s="84"/>
    </row>
    <row r="55" spans="1:6" ht="25.5" x14ac:dyDescent="0.2">
      <c r="A55" s="55" t="s">
        <v>64</v>
      </c>
      <c r="B55" s="56" t="s">
        <v>65</v>
      </c>
      <c r="C55" s="84">
        <v>4478</v>
      </c>
      <c r="D55" s="84">
        <v>4478</v>
      </c>
      <c r="E55" s="84">
        <v>2377.3200000000002</v>
      </c>
      <c r="F55" s="84"/>
    </row>
    <row r="56" spans="1:6" x14ac:dyDescent="0.2">
      <c r="A56" s="48" t="s">
        <v>148</v>
      </c>
      <c r="B56" s="48" t="s">
        <v>154</v>
      </c>
      <c r="C56" s="78"/>
      <c r="D56" s="78"/>
      <c r="E56" s="78"/>
      <c r="F56" s="79" t="e">
        <f>(E56*100)/D56</f>
        <v>#DIV/0!</v>
      </c>
    </row>
    <row r="57" spans="1:6" x14ac:dyDescent="0.2">
      <c r="A57" s="49" t="s">
        <v>66</v>
      </c>
      <c r="B57" s="50" t="s">
        <v>67</v>
      </c>
      <c r="C57" s="80">
        <f t="shared" ref="C57:E59" si="2">C58</f>
        <v>100</v>
      </c>
      <c r="D57" s="80">
        <f t="shared" si="2"/>
        <v>100</v>
      </c>
      <c r="E57" s="80">
        <f t="shared" si="2"/>
        <v>0</v>
      </c>
      <c r="F57" s="81">
        <f>(E57*100)/D57</f>
        <v>0</v>
      </c>
    </row>
    <row r="58" spans="1:6" x14ac:dyDescent="0.2">
      <c r="A58" s="51" t="s">
        <v>83</v>
      </c>
      <c r="B58" s="52" t="s">
        <v>84</v>
      </c>
      <c r="C58" s="82">
        <f t="shared" si="2"/>
        <v>100</v>
      </c>
      <c r="D58" s="82">
        <f t="shared" si="2"/>
        <v>100</v>
      </c>
      <c r="E58" s="82">
        <f t="shared" si="2"/>
        <v>0</v>
      </c>
      <c r="F58" s="81">
        <f>(E58*100)/D58</f>
        <v>0</v>
      </c>
    </row>
    <row r="59" spans="1:6" x14ac:dyDescent="0.2">
      <c r="A59" s="53" t="s">
        <v>91</v>
      </c>
      <c r="B59" s="54" t="s">
        <v>92</v>
      </c>
      <c r="C59" s="83">
        <f t="shared" si="2"/>
        <v>100</v>
      </c>
      <c r="D59" s="83">
        <f t="shared" si="2"/>
        <v>100</v>
      </c>
      <c r="E59" s="83">
        <f t="shared" si="2"/>
        <v>0</v>
      </c>
      <c r="F59" s="83">
        <f>(E59*100)/D59</f>
        <v>0</v>
      </c>
    </row>
    <row r="60" spans="1:6" x14ac:dyDescent="0.2">
      <c r="A60" s="55" t="s">
        <v>93</v>
      </c>
      <c r="B60" s="56" t="s">
        <v>94</v>
      </c>
      <c r="C60" s="84">
        <v>100</v>
      </c>
      <c r="D60" s="84">
        <v>100</v>
      </c>
      <c r="E60" s="84">
        <v>0</v>
      </c>
      <c r="F60" s="84"/>
    </row>
    <row r="61" spans="1:6" x14ac:dyDescent="0.2">
      <c r="A61" s="49" t="s">
        <v>50</v>
      </c>
      <c r="B61" s="50" t="s">
        <v>51</v>
      </c>
      <c r="C61" s="80">
        <f t="shared" ref="C61:E63" si="3">C62</f>
        <v>100</v>
      </c>
      <c r="D61" s="80">
        <f t="shared" si="3"/>
        <v>100</v>
      </c>
      <c r="E61" s="80">
        <f t="shared" si="3"/>
        <v>0</v>
      </c>
      <c r="F61" s="81">
        <f>(E61*100)/D61</f>
        <v>0</v>
      </c>
    </row>
    <row r="62" spans="1:6" x14ac:dyDescent="0.2">
      <c r="A62" s="51" t="s">
        <v>52</v>
      </c>
      <c r="B62" s="52" t="s">
        <v>53</v>
      </c>
      <c r="C62" s="82">
        <f t="shared" si="3"/>
        <v>100</v>
      </c>
      <c r="D62" s="82">
        <f t="shared" si="3"/>
        <v>100</v>
      </c>
      <c r="E62" s="82">
        <f t="shared" si="3"/>
        <v>0</v>
      </c>
      <c r="F62" s="81">
        <f>(E62*100)/D62</f>
        <v>0</v>
      </c>
    </row>
    <row r="63" spans="1:6" x14ac:dyDescent="0.2">
      <c r="A63" s="53" t="s">
        <v>54</v>
      </c>
      <c r="B63" s="54" t="s">
        <v>55</v>
      </c>
      <c r="C63" s="83">
        <f t="shared" si="3"/>
        <v>100</v>
      </c>
      <c r="D63" s="83">
        <f t="shared" si="3"/>
        <v>100</v>
      </c>
      <c r="E63" s="83">
        <f t="shared" si="3"/>
        <v>0</v>
      </c>
      <c r="F63" s="83">
        <f>(E63*100)/D63</f>
        <v>0</v>
      </c>
    </row>
    <row r="64" spans="1:6" x14ac:dyDescent="0.2">
      <c r="A64" s="55" t="s">
        <v>56</v>
      </c>
      <c r="B64" s="56" t="s">
        <v>57</v>
      </c>
      <c r="C64" s="84">
        <v>100</v>
      </c>
      <c r="D64" s="84">
        <v>100</v>
      </c>
      <c r="E64" s="84">
        <v>0</v>
      </c>
      <c r="F64" s="84"/>
    </row>
    <row r="65" spans="1:6" x14ac:dyDescent="0.2">
      <c r="A65" s="48" t="s">
        <v>68</v>
      </c>
      <c r="B65" s="48" t="s">
        <v>161</v>
      </c>
      <c r="C65" s="78"/>
      <c r="D65" s="78"/>
      <c r="E65" s="78"/>
      <c r="F65" s="79" t="e">
        <f>(E65*100)/D65</f>
        <v>#DIV/0!</v>
      </c>
    </row>
    <row r="66" spans="1:6" s="57" customFormat="1" x14ac:dyDescent="0.2"/>
    <row r="67" spans="1:6" s="57" customFormat="1" x14ac:dyDescent="0.2"/>
    <row r="68" spans="1:6" s="57" customFormat="1" x14ac:dyDescent="0.2"/>
    <row r="69" spans="1:6" s="57" customFormat="1" x14ac:dyDescent="0.2"/>
    <row r="70" spans="1:6" s="57" customFormat="1" x14ac:dyDescent="0.2"/>
    <row r="71" spans="1:6" s="57" customFormat="1" x14ac:dyDescent="0.2"/>
    <row r="72" spans="1:6" s="57" customFormat="1" x14ac:dyDescent="0.2"/>
    <row r="73" spans="1:6" s="57" customFormat="1" x14ac:dyDescent="0.2"/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x14ac:dyDescent="0.2">
      <c r="A1206" s="57"/>
      <c r="B1206" s="57"/>
      <c r="C1206" s="57"/>
    </row>
    <row r="1207" spans="1:3" x14ac:dyDescent="0.2">
      <c r="A1207" s="57"/>
      <c r="B1207" s="57"/>
      <c r="C1207" s="57"/>
    </row>
    <row r="1208" spans="1:3" x14ac:dyDescent="0.2">
      <c r="A1208" s="57"/>
      <c r="B1208" s="57"/>
      <c r="C1208" s="57"/>
    </row>
    <row r="1209" spans="1:3" x14ac:dyDescent="0.2">
      <c r="A1209" s="57"/>
      <c r="B1209" s="57"/>
      <c r="C1209" s="57"/>
    </row>
    <row r="1210" spans="1:3" x14ac:dyDescent="0.2">
      <c r="A1210" s="57"/>
      <c r="B1210" s="57"/>
      <c r="C1210" s="57"/>
    </row>
    <row r="1211" spans="1:3" x14ac:dyDescent="0.2">
      <c r="A1211" s="57"/>
      <c r="B1211" s="57"/>
      <c r="C1211" s="57"/>
    </row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40"/>
      <c r="B1243" s="40"/>
      <c r="C1243" s="40"/>
    </row>
    <row r="1244" spans="1:3" x14ac:dyDescent="0.2">
      <c r="A1244" s="40"/>
      <c r="B1244" s="40"/>
      <c r="C1244" s="40"/>
    </row>
    <row r="1245" spans="1:3" x14ac:dyDescent="0.2">
      <c r="A1245" s="40"/>
      <c r="B1245" s="40"/>
      <c r="C1245" s="40"/>
    </row>
    <row r="1246" spans="1:3" x14ac:dyDescent="0.2">
      <c r="A1246" s="40"/>
      <c r="B1246" s="40"/>
      <c r="C1246" s="40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Hamš</cp:lastModifiedBy>
  <cp:lastPrinted>2023-07-24T12:33:14Z</cp:lastPrinted>
  <dcterms:created xsi:type="dcterms:W3CDTF">2022-08-12T12:51:27Z</dcterms:created>
  <dcterms:modified xsi:type="dcterms:W3CDTF">2026-07-07T11:11:50Z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