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8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<sst xmlns="http://schemas.openxmlformats.org/spreadsheetml/2006/main" count="437" uniqueCount="204">
  <si>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</si>
  <si>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</si>
  <si>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</si>
  <si>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</si>
  <si>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</si>
  <si>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</si>
  <si>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</si>
  <si>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</si>
  <si>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</si>
  <si>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</si>
  <si>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</si>
  <si>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</si>
  <si>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</si>
  <si>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</si>
  <si>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</si>
  <si>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</si>
  <si>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</si>
  <si>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</si>
  <si>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</si>
  <si>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</si>
  <si>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</si>
  <si>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</si>
  <si>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</si>
  <si>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</si>
  <si>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</si>
  <si>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</si>
  <si>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</si>
  <si>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</si>
  <si>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</si>
  <si>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</si>
  <si>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</si>
  <si>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</si>
  <si>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</si>
  <si>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</si>
  <si>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</si>
  <si>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</si>
  <si>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</si>
  <si>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</si>
  <si>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</si>
  <si>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</si>
  <si>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</si>
  <si>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</si>
  <si>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</si>
  <si>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</si>
  <si>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</si>
  <si>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</si>
  <si>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</si>
  <si>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</si>
  <si>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</si>
  <si>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</si>
  <si>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</si>
  <si>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</si>
  <si>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</si>
  <si>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</si>
  <si>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</si>
  <si>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</si>
  <si>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PRVO POLUGODIŠTE 2026. GODINE</t>
  </si>
  <si>
    <t xml:space="preserve">OSTVARENJE/IZVRŠENJE 
1.-$MJESECDO.2025. </t>
  </si>
  <si>
    <t xml:space="preserve">OSTVARENJE/IZVRŠENJE 
1.-6.2025. </t>
  </si>
  <si>
    <t xml:space="preserve">IZVORNI PLAN ILI REBALANS 2026.*</t>
  </si>
  <si>
    <t xml:space="preserve">TEKUĆI PLAN 2026.*</t>
  </si>
  <si>
    <t xml:space="preserve">OSTVARENJE/IZVRŠENJE 
1.-$MJESECDO.2026. </t>
  </si>
  <si>
    <t xml:space="preserve">OSTVARENJE/IZVRŠENJE 
1.-6.2026. </t>
  </si>
  <si>
    <t xml:space="preserve">OSTVARENJE/ IZVRŠENJE 
1.-$MJESECDO.2025. </t>
  </si>
  <si>
    <t xml:space="preserve">OSTVARENJE/ IZVRŠENJE 
1.-6.2025. </t>
  </si>
  <si>
    <t xml:space="preserve">OSTVARENJE/ IZVRŠENJE 
1.-$MJESECDO.2026. </t>
  </si>
  <si>
    <t xml:space="preserve">OSTVARENJE/ IZVRŠENJE 
1.-6.2026. </t>
  </si>
  <si>
    <t xml:space="preserve"> IZVRŠENJE 
1.-$MJESECDO.2025. </t>
  </si>
  <si>
    <t xml:space="preserve"> IZVRŠENJE 
1.-6.2025. </t>
  </si>
  <si>
    <t xml:space="preserve"> IZVRŠENJE 
1.-$MJESECDO.2026. </t>
  </si>
  <si>
    <t xml:space="preserve"> IZVRŠENJE 
1.-6.2026.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</si>
  <si>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</si>
  <si>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</si>
  <si>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</si>
  <si>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</si>
  <si>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</si>
  <si>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</si>
  <si>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</si>
  <si>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</si>
  <si>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</si>
  <si>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</si>
  <si>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</si>
  <si>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</si>
  <si>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</si>
  <si>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</si>
  <si>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</si>
  <si>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</si>
  <si>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</si>
  <si>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</si>
  <si>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</si>
  <si>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</si>
  <si>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</si>
  <si>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</si>
  <si>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</si>
  <si>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</si>
  <si>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</si>
  <si>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</si>
  <si>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</si>
  <si>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</si>
  <si>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</si>
  <si>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</si>
  <si>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</si>
  <si>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</si>
  <si>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</si>
  <si>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</si>
  <si>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</si>
  <si>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</si>
  <si>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</si>
  <si>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</si>
  <si>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</si>
  <si>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</si>
  <si>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</si>
  <si>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</si>
  <si>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</si>
  <si>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</si>
  <si>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</si>
  <si>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3214</t>
  </si>
  <si>
    <t xml:space="preserve">OSTALE NAKNADE TROŠKOVA ZAPOSLENIMA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</si>
  <si>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</si>
  <si>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</si>
  <si>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</si>
  <si>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</si>
  <si>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</si>
  <si>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</si>
  <si>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3225</t>
  </si>
  <si>
    <t xml:space="preserve">SITNI INVENTAR I AUTO GUME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</si>
  <si>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</si>
  <si>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</si>
  <si>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</si>
  <si>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</si>
  <si>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</si>
  <si>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</si>
  <si>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</si>
  <si>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</si>
  <si>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</si>
  <si>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</si>
  <si>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</si>
  <si>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</si>
  <si>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</si>
  <si>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</si>
  <si>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</si>
  <si>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</si>
  <si>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</si>
  <si>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</si>
  <si>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</si>
  <si>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</si>
  <si>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</si>
  <si>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</si>
  <si>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</si>
  <si>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</si>
  <si>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</si>
  <si>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</si>
  <si>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</si>
  <si>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</si>
  <si>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</si>
  <si>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</si>
  <si>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</si>
  <si>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</si>
  <si>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3296</t>
  </si>
  <si>
    <t xml:space="preserve">TROŠKOVI SUD.POSTUPAKA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</si>
  <si>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</si>
  <si>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</si>
  <si>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</si>
  <si>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</si>
  <si>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</si>
  <si>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</si>
  <si>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</si>
  <si>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</si>
  <si>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</si>
  <si>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</si>
  <si>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</si>
  <si>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</si>
  <si>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</si>
  <si>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</si>
  <si>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</si>
  <si>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</si>
  <si>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</si>
  <si>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</si>
  <si>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</si>
  <si>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45</t>
  </si>
  <si>
    <t xml:space="preserve">RASHODI ZA DODATNA ULAGANJA NA NEFINANCIJSKOJ IMOV</t>
  </si>
  <si>
    <t xml:space="preserve">451</t>
  </si>
  <si>
    <t xml:space="preserve">DODATNA ULAGANJA NA GRAĐEVINSKIM OBJEKTIMA</t>
  </si>
  <si>
    <t xml:space="preserve">4511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</si>
  <si>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</si>
  <si>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</si>
  <si>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</si>
  <si>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</si>
  <si>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</si>
  <si>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</si>
  <si>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</si>
  <si>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85 OPĆINSKA DRŽAVNA ODVJETNIŠTVA</t>
  </si>
  <si>
    <t xml:space="preserve">4913 VARAŽDIN OPĆINSKO DRŽAVNO ODVJETNIŠTVO</t>
  </si>
  <si>
    <t xml:space="preserve">2812 DJELOVANJE DRŽAVNIH ODVJETNIŠTAVA</t>
  </si>
  <si>
    <t xml:space="preserve">11</t>
  </si>
  <si>
    <t xml:space="preserve">A642000</t>
  </si>
  <si>
    <t xml:space="preserve">Progon počinitelja kaznenih i kažnjivih djela i zaštita imovine RH pred nadležnim sudovima i tijelima </t>
  </si>
  <si>
    <t xml:space="preserve">TEKUĆI PLAN  2026.*</t>
  </si>
  <si>
    <t xml:space="preserve">IZVRŠENJE 1.-6.2026.*</t>
  </si>
  <si>
    <t xml:space="preserve">INDEKS**
</t>
  </si>
  <si>
    <t xml:space="preserve">Opći prihodi i primici</t>
  </si>
  <si>
    <t xml:space="preserve">3433</t>
  </si>
  <si>
    <t xml:space="preserve">ZATEZNE KAMATE</t>
  </si>
  <si>
    <t xml:space="preserve"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</si>
</sst>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896274.74</v>
      </c>
      <c r="H10" s="86">
        <v>2673999</v>
      </c>
      <c r="I10" s="86">
        <v>2673999</v>
      </c>
      <c r="J10" s="86">
        <v>1043812.04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896274.74</v>
      </c>
      <c r="H12" s="87">
        <f>ROUND(H10+H11,2)</f>
        <v>2673999</v>
      </c>
      <c r="I12" s="87">
        <f>ROUND(I10+I11,2)</f>
        <v>2673999</v>
      </c>
      <c r="J12" s="87">
        <f>ROUND(J10+J11,2)</f>
        <v>1043812.04</v>
      </c>
      <c r="K12" s="88">
        <f>J12/G12*100</f>
        <v>116.461169038413</v>
      </c>
      <c r="L12" s="88">
        <f>J12/I12*100</f>
        <v>39.035618188338894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894020.5</v>
      </c>
      <c r="H13" s="86">
        <v>2268929</v>
      </c>
      <c r="I13" s="86">
        <v>2268929</v>
      </c>
      <c r="J13" s="86">
        <v>1034031.06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2259.44</v>
      </c>
      <c r="H14" s="86">
        <v>405070</v>
      </c>
      <c r="I14" s="86">
        <v>405070</v>
      </c>
      <c r="J14" s="86">
        <v>9780.98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896279.94</v>
      </c>
      <c r="H15" s="87">
        <f>ROUND(H13+H14,2)</f>
        <v>2673999</v>
      </c>
      <c r="I15" s="87">
        <f>ROUND(I13+I14,2)</f>
        <v>2673999</v>
      </c>
      <c r="J15" s="87">
        <f>ROUND(J13+J14,2)</f>
        <v>1043812.04</v>
      </c>
      <c r="K15" s="88">
        <f>J15/G15*100</f>
        <v>116.460493358805</v>
      </c>
      <c r="L15" s="88">
        <f>J15/I15*100</f>
        <v>39.035618188338894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-5.2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>
        <f>J16/G16*100</f>
        <v>0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5.2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5.2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>
        <f>J26/G26*100</f>
        <v>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896274.7399999999</v>
      </c>
      <c r="H10" s="65">
        <f>H11</f>
        <v>2673999</v>
      </c>
      <c r="I10" s="65">
        <f>I11</f>
        <v>2673999</v>
      </c>
      <c r="J10" s="65">
        <f>J11</f>
        <v>1043812.04</v>
      </c>
      <c r="K10" s="69">
        <f>(J10*100)/G10</f>
        <v>116.46116903841339</v>
      </c>
      <c r="L10" s="69">
        <f>(J10*100)/I10</f>
        <v>39.03561818833889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896274.7399999999</v>
      </c>
      <c r="H11" s="65">
        <f>H12+H15</f>
        <v>2673999</v>
      </c>
      <c r="I11" s="65">
        <f>I12+I15</f>
        <v>2673999</v>
      </c>
      <c r="J11" s="65">
        <f>J12+J15</f>
        <v>1043812.04</v>
      </c>
      <c r="K11" s="65">
        <f>(J11*100)/G11</f>
        <v>116.46116903841339</v>
      </c>
      <c r="L11" s="65">
        <f>(J11*100)/I11</f>
        <v>39.03561818833889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164.98</v>
      </c>
      <c r="H12" s="65">
        <f>H13</f>
        <v>1000</v>
      </c>
      <c r="I12" s="65">
        <f>I13</f>
        <v>1000</v>
      </c>
      <c r="J12" s="65">
        <f>J13</f>
        <v>0</v>
      </c>
      <c r="K12" s="65">
        <f>(J12*100)/G12</f>
        <v>0</v>
      </c>
      <c r="L12" s="65">
        <f>(J12*100)/I12</f>
        <v>0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164.98</v>
      </c>
      <c r="H13" s="65">
        <f>H14</f>
        <v>1000</v>
      </c>
      <c r="I13" s="65">
        <f>I14</f>
        <v>1000</v>
      </c>
      <c r="J13" s="65">
        <f>J14</f>
        <v>0</v>
      </c>
      <c r="K13" s="65">
        <f>(J13*100)/G13</f>
        <v>0</v>
      </c>
      <c r="L13" s="65">
        <f>(J13*100)/I13</f>
        <v>0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164.98</v>
      </c>
      <c r="H14" s="66">
        <v>1000</v>
      </c>
      <c r="I14" s="66">
        <v>1000</v>
      </c>
      <c r="J14" s="66">
        <v>0</v>
      </c>
      <c r="K14" s="66">
        <f>(J14*100)/G14</f>
        <v>0</v>
      </c>
      <c r="L14" s="66">
        <f>(J14*100)/I14</f>
        <v>0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896109.7599999999</v>
      </c>
      <c r="H15" s="65">
        <f>H16</f>
        <v>2672999</v>
      </c>
      <c r="I15" s="65">
        <f>I16</f>
        <v>2672999</v>
      </c>
      <c r="J15" s="65">
        <f>J16</f>
        <v>1043812.04</v>
      </c>
      <c r="K15" s="65">
        <f>(J15*100)/G15</f>
        <v>116.48261034451852</v>
      </c>
      <c r="L15" s="65">
        <f>(J15*100)/I15</f>
        <v>39.050221866899314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896109.7599999999</v>
      </c>
      <c r="H16" s="65">
        <f>H17+H18</f>
        <v>2672999</v>
      </c>
      <c r="I16" s="65">
        <f>I17+I18</f>
        <v>2672999</v>
      </c>
      <c r="J16" s="65">
        <f>J17+J18</f>
        <v>1043812.04</v>
      </c>
      <c r="K16" s="65">
        <f>(J16*100)/G16</f>
        <v>116.48261034451852</v>
      </c>
      <c r="L16" s="65">
        <f>(J16*100)/I16</f>
        <v>39.050221866899314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893850.32</v>
      </c>
      <c r="H17" s="66">
        <v>2267929</v>
      </c>
      <c r="I17" s="66">
        <v>2267929</v>
      </c>
      <c r="J17" s="66">
        <v>1034031.06</v>
      </c>
      <c r="K17" s="66">
        <f>(J17*100)/G17</f>
        <v>115.68279798792264</v>
      </c>
      <c r="L17" s="66">
        <f>(J17*100)/I17</f>
        <v>45.59362572637856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2259.44</v>
      </c>
      <c r="H18" s="66">
        <v>405070</v>
      </c>
      <c r="I18" s="66">
        <v>405070</v>
      </c>
      <c r="J18" s="66">
        <v>9780.98</v>
      </c>
      <c r="K18" s="66">
        <f>(J18*100)/G18</f>
        <v>432.8939914315051</v>
      </c>
      <c r="L18" s="66">
        <f>(J18*100)/I18</f>
        <v>2.4146394450341915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G24+G67</f>
        <v>896279.9399999998</v>
      </c>
      <c r="H23" s="65">
        <f>H24+H67</f>
        <v>2673999</v>
      </c>
      <c r="I23" s="65">
        <f>I24+I67</f>
        <v>2673999</v>
      </c>
      <c r="J23" s="65">
        <f>J24+J67</f>
        <v>1043812.04</v>
      </c>
      <c r="K23" s="70">
        <f>(J23*100)/G23</f>
        <v>116.46049335880487</v>
      </c>
      <c r="L23" s="70">
        <f>(J23*100)/I23</f>
        <v>39.03561818833889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G25+G34+G62</f>
        <v>894020.4999999999</v>
      </c>
      <c r="H24" s="65">
        <f>H25+H34+H62</f>
        <v>2268929</v>
      </c>
      <c r="I24" s="65">
        <f>I25+I34+I62</f>
        <v>2268929</v>
      </c>
      <c r="J24" s="65">
        <f>J25+J34+J62</f>
        <v>1034031.06</v>
      </c>
      <c r="K24" s="65">
        <f>(J24*100)/G24</f>
        <v>115.66077735353944</v>
      </c>
      <c r="L24" s="65">
        <f>(J24*100)/I24</f>
        <v>45.5735309478613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G26+G29+G31</f>
        <v>706065.2599999999</v>
      </c>
      <c r="H25" s="65">
        <f>H26+H29+H31</f>
        <v>1935411</v>
      </c>
      <c r="I25" s="65">
        <f>I26+I29+I31</f>
        <v>1935411</v>
      </c>
      <c r="J25" s="65">
        <f>J26+J29+J31</f>
        <v>855919.4400000001</v>
      </c>
      <c r="K25" s="65">
        <f>(J25*100)/G25</f>
        <v>121.22384267992453</v>
      </c>
      <c r="L25" s="65">
        <f>(J25*100)/I25</f>
        <v>44.22416943997941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G27+G28</f>
        <v>589744.1499999999</v>
      </c>
      <c r="H26" s="65">
        <f>H27+H28</f>
        <v>1622440</v>
      </c>
      <c r="I26" s="65">
        <f>I27+I28</f>
        <v>1622440</v>
      </c>
      <c r="J26" s="65">
        <f>J27+J28</f>
        <v>710978.9</v>
      </c>
      <c r="K26" s="65">
        <f>(J26*100)/G26</f>
        <v>120.55717720981211</v>
      </c>
      <c r="L26" s="65">
        <f>(J26*100)/I26</f>
        <v>43.821583540839725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582870.33</v>
      </c>
      <c r="H27" s="66">
        <v>1606878</v>
      </c>
      <c r="I27" s="66">
        <v>1606878</v>
      </c>
      <c r="J27" s="66">
        <v>701010.74</v>
      </c>
      <c r="K27" s="66">
        <f>(J27*100)/G27</f>
        <v>120.26872941019319</v>
      </c>
      <c r="L27" s="66">
        <f>(J27*100)/I27</f>
        <v>43.62563554918295</v>
      </c>
    </row>
    <row r="28">
      <c r="A28"/>
      <c r="B28" s="66"/>
      <c r="C28" s="66"/>
      <c r="D28" s="66"/>
      <c r="E28" s="66" t="s">
        <v>95</v>
      </c>
      <c r="F28" s="66" t="s">
        <v>96</v>
      </c>
      <c r="G28" s="66">
        <v>6873.82</v>
      </c>
      <c r="H28" s="66">
        <v>15562</v>
      </c>
      <c r="I28" s="66">
        <v>15562</v>
      </c>
      <c r="J28" s="66">
        <v>9968.16</v>
      </c>
      <c r="K28" s="66">
        <f>(J28*100)/G28</f>
        <v>145.0163082536348</v>
      </c>
      <c r="L28" s="66">
        <f>(J28*100)/I28</f>
        <v>64.05449171057705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</f>
        <v>18262.16</v>
      </c>
      <c r="H29" s="65">
        <f>H30</f>
        <v>46000</v>
      </c>
      <c r="I29" s="65">
        <f>I30</f>
        <v>46000</v>
      </c>
      <c r="J29" s="65">
        <f>J30</f>
        <v>26841.67</v>
      </c>
      <c r="K29" s="65">
        <f>(J29*100)/G29</f>
        <v>146.9797110527999</v>
      </c>
      <c r="L29" s="65">
        <f>(J29*100)/I29</f>
        <v>58.35145652173913</v>
      </c>
    </row>
    <row r="30">
      <c r="A30"/>
      <c r="B30" s="66"/>
      <c r="C30" s="66"/>
      <c r="D30" s="66"/>
      <c r="E30" s="66" t="s">
        <v>99</v>
      </c>
      <c r="F30" s="66" t="s">
        <v>98</v>
      </c>
      <c r="G30" s="66">
        <v>18262.16</v>
      </c>
      <c r="H30" s="66">
        <v>46000</v>
      </c>
      <c r="I30" s="66">
        <v>46000</v>
      </c>
      <c r="J30" s="66">
        <v>26841.67</v>
      </c>
      <c r="K30" s="66">
        <f>(J30*100)/G30</f>
        <v>146.9797110527999</v>
      </c>
      <c r="L30" s="66">
        <f>(J30*100)/I30</f>
        <v>58.35145652173913</v>
      </c>
    </row>
    <row r="31">
      <c r="A31"/>
      <c r="B31" s="65"/>
      <c r="C31" s="65"/>
      <c r="D31" s="65" t="s">
        <v>100</v>
      </c>
      <c r="E31" s="65"/>
      <c r="F31" s="65" t="s">
        <v>101</v>
      </c>
      <c r="G31" s="65">
        <f>G32+G33</f>
        <v>98058.95</v>
      </c>
      <c r="H31" s="65">
        <f>H32+H33</f>
        <v>266971</v>
      </c>
      <c r="I31" s="65">
        <f>I32+I33</f>
        <v>266971</v>
      </c>
      <c r="J31" s="65">
        <f>J32+J33</f>
        <v>118098.87</v>
      </c>
      <c r="K31" s="65">
        <f>(J31*100)/G31</f>
        <v>120.43660471583675</v>
      </c>
      <c r="L31" s="65">
        <f>(J31*100)/I31</f>
        <v>44.236591240247066</v>
      </c>
    </row>
    <row r="32">
      <c r="A32"/>
      <c r="B32" s="66"/>
      <c r="C32" s="66"/>
      <c r="D32" s="66"/>
      <c r="E32" s="66" t="s">
        <v>102</v>
      </c>
      <c r="F32" s="66" t="s">
        <v>103</v>
      </c>
      <c r="G32" s="66">
        <v>751.2</v>
      </c>
      <c r="H32" s="66">
        <v>1836</v>
      </c>
      <c r="I32" s="66">
        <v>1836</v>
      </c>
      <c r="J32" s="66">
        <v>787.39</v>
      </c>
      <c r="K32" s="66">
        <f>(J32*100)/G32</f>
        <v>104.81762513312033</v>
      </c>
      <c r="L32" s="66">
        <f>(J32*100)/I32</f>
        <v>42.88616557734205</v>
      </c>
    </row>
    <row r="33">
      <c r="A33"/>
      <c r="B33" s="66"/>
      <c r="C33" s="66"/>
      <c r="D33" s="66"/>
      <c r="E33" s="66" t="s">
        <v>104</v>
      </c>
      <c r="F33" s="66" t="s">
        <v>105</v>
      </c>
      <c r="G33" s="66">
        <v>97307.75</v>
      </c>
      <c r="H33" s="66">
        <v>265135</v>
      </c>
      <c r="I33" s="66">
        <v>265135</v>
      </c>
      <c r="J33" s="66">
        <v>117311.48</v>
      </c>
      <c r="K33" s="66">
        <f>(J33*100)/G33</f>
        <v>120.5571806973237</v>
      </c>
      <c r="L33" s="66">
        <f>(J33*100)/I33</f>
        <v>44.245942632998286</v>
      </c>
    </row>
    <row r="34">
      <c r="A34"/>
      <c r="B34" s="65"/>
      <c r="C34" s="65" t="s">
        <v>106</v>
      </c>
      <c r="D34" s="65"/>
      <c r="E34" s="65"/>
      <c r="F34" s="65" t="s">
        <v>107</v>
      </c>
      <c r="G34" s="65">
        <f>G35+G40+G44+G54+G56</f>
        <v>187181.04</v>
      </c>
      <c r="H34" s="65">
        <f>H35+H40+H44+H54+H56</f>
        <v>331300</v>
      </c>
      <c r="I34" s="65">
        <f>I35+I40+I44+I54+I56</f>
        <v>331300</v>
      </c>
      <c r="J34" s="65">
        <f>J35+J40+J44+J54+J56</f>
        <v>177279.69999999998</v>
      </c>
      <c r="K34" s="65">
        <f>(J34*100)/G34</f>
        <v>94.71028689657884</v>
      </c>
      <c r="L34" s="65">
        <f>(J34*100)/I34</f>
        <v>53.51032297011772</v>
      </c>
    </row>
    <row r="35">
      <c r="A35"/>
      <c r="B35" s="65"/>
      <c r="C35" s="65"/>
      <c r="D35" s="65" t="s">
        <v>108</v>
      </c>
      <c r="E35" s="65"/>
      <c r="F35" s="65" t="s">
        <v>109</v>
      </c>
      <c r="G35" s="65">
        <f>G36+G37+G38+G39</f>
        <v>18317.760000000002</v>
      </c>
      <c r="H35" s="65">
        <f>H36+H37+H38+H39</f>
        <v>46100</v>
      </c>
      <c r="I35" s="65">
        <f>I36+I37+I38+I39</f>
        <v>46100</v>
      </c>
      <c r="J35" s="65">
        <f>J36+J37+J38+J39</f>
        <v>17289.25</v>
      </c>
      <c r="K35" s="65">
        <f>(J35*100)/G35</f>
        <v>94.38517591670596</v>
      </c>
      <c r="L35" s="65">
        <f>(J35*100)/I35</f>
        <v>37.503796095444685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3400</v>
      </c>
      <c r="H36" s="66">
        <v>10000</v>
      </c>
      <c r="I36" s="66">
        <v>10000</v>
      </c>
      <c r="J36" s="66">
        <v>1905.2</v>
      </c>
      <c r="K36" s="66">
        <f>(J36*100)/G36</f>
        <v>56.03529411764706</v>
      </c>
      <c r="L36" s="66">
        <f>(J36*100)/I36</f>
        <v>19.052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14817.76</v>
      </c>
      <c r="H37" s="66">
        <v>33600</v>
      </c>
      <c r="I37" s="66">
        <v>33600</v>
      </c>
      <c r="J37" s="66">
        <v>15384.05</v>
      </c>
      <c r="K37" s="66">
        <f>(J37*100)/G37</f>
        <v>103.821697746488</v>
      </c>
      <c r="L37" s="66">
        <f>(J37*100)/I37</f>
        <v>45.78586309523809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0</v>
      </c>
      <c r="H38" s="66">
        <v>1500</v>
      </c>
      <c r="I38" s="66">
        <v>1500</v>
      </c>
      <c r="J38" s="66">
        <v>0</v>
      </c>
      <c r="K38" s="66" t="e">
        <f>(J38*100)/G38</f>
        <v>#DIV/0!</v>
      </c>
      <c r="L38" s="66">
        <f>(J38*100)/I38</f>
        <v>0</v>
      </c>
    </row>
    <row r="39">
      <c r="A39"/>
      <c r="B39" s="66"/>
      <c r="C39" s="66"/>
      <c r="D39" s="66"/>
      <c r="E39" s="66" t="s">
        <v>116</v>
      </c>
      <c r="F39" s="66" t="s">
        <v>117</v>
      </c>
      <c r="G39" s="66">
        <v>100</v>
      </c>
      <c r="H39" s="66">
        <v>1000</v>
      </c>
      <c r="I39" s="66">
        <v>1000</v>
      </c>
      <c r="J39" s="66">
        <v>0</v>
      </c>
      <c r="K39" s="66">
        <f>(J39*100)/G39</f>
        <v>0</v>
      </c>
      <c r="L39" s="66">
        <f>(J39*100)/I39</f>
        <v>0</v>
      </c>
    </row>
    <row r="40">
      <c r="A40"/>
      <c r="B40" s="65"/>
      <c r="C40" s="65"/>
      <c r="D40" s="65" t="s">
        <v>118</v>
      </c>
      <c r="E40" s="65"/>
      <c r="F40" s="65" t="s">
        <v>119</v>
      </c>
      <c r="G40" s="65">
        <f>G41+G42+G43</f>
        <v>25837.8</v>
      </c>
      <c r="H40" s="65">
        <f>H41+H42+H43</f>
        <v>60500</v>
      </c>
      <c r="I40" s="65">
        <f>I41+I42+I43</f>
        <v>60500</v>
      </c>
      <c r="J40" s="65">
        <f>J41+J42+J43</f>
        <v>23518.43</v>
      </c>
      <c r="K40" s="65">
        <f>(J40*100)/G40</f>
        <v>91.02334564088274</v>
      </c>
      <c r="L40" s="65">
        <f>(J40*100)/I40</f>
        <v>38.87343801652892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8290.18</v>
      </c>
      <c r="H41" s="66">
        <v>23500</v>
      </c>
      <c r="I41" s="66">
        <v>23500</v>
      </c>
      <c r="J41" s="66">
        <v>5148.46</v>
      </c>
      <c r="K41" s="66">
        <f>(J41*100)/G41</f>
        <v>62.10311476952249</v>
      </c>
      <c r="L41" s="66">
        <f>(J41*100)/I41</f>
        <v>21.908340425531915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16672.62</v>
      </c>
      <c r="H42" s="66">
        <v>35000</v>
      </c>
      <c r="I42" s="66">
        <v>35000</v>
      </c>
      <c r="J42" s="66">
        <v>17861.63</v>
      </c>
      <c r="K42" s="66">
        <f>(J42*100)/G42</f>
        <v>107.13151262369082</v>
      </c>
      <c r="L42" s="66">
        <f>(J42*100)/I42</f>
        <v>51.03322857142857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875</v>
      </c>
      <c r="H43" s="66">
        <v>2000</v>
      </c>
      <c r="I43" s="66">
        <v>2000</v>
      </c>
      <c r="J43" s="66">
        <v>508.34</v>
      </c>
      <c r="K43" s="66">
        <f>(J43*100)/G43</f>
        <v>58.096</v>
      </c>
      <c r="L43" s="66">
        <f>(J43*100)/I43</f>
        <v>25.417</v>
      </c>
    </row>
    <row r="44">
      <c r="A44"/>
      <c r="B44" s="65"/>
      <c r="C44" s="65"/>
      <c r="D44" s="65" t="s">
        <v>126</v>
      </c>
      <c r="E44" s="65"/>
      <c r="F44" s="65" t="s">
        <v>127</v>
      </c>
      <c r="G44" s="65">
        <f>G45+G46+G47+G48+G49+G50+G51+G52+G53</f>
        <v>140481.48</v>
      </c>
      <c r="H44" s="65">
        <f>H45+H46+H47+H48+H49+H50+H51+H52+H53</f>
        <v>218200</v>
      </c>
      <c r="I44" s="65">
        <f>I45+I46+I47+I48+I49+I50+I51+I52+I53</f>
        <v>218200</v>
      </c>
      <c r="J44" s="65">
        <f>J45+J46+J47+J48+J49+J50+J51+J52+J53</f>
        <v>133809.84999999998</v>
      </c>
      <c r="K44" s="65">
        <f>(J44*100)/G44</f>
        <v>95.25088289217909</v>
      </c>
      <c r="L44" s="65">
        <f>(J44*100)/I44</f>
        <v>61.32440421631531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12390</v>
      </c>
      <c r="H45" s="66">
        <v>23000</v>
      </c>
      <c r="I45" s="66">
        <v>23000</v>
      </c>
      <c r="J45" s="66">
        <v>14643.07</v>
      </c>
      <c r="K45" s="66">
        <f>(J45*100)/G45</f>
        <v>118.18458434221147</v>
      </c>
      <c r="L45" s="66">
        <f>(J45*100)/I45</f>
        <v>63.66552173913043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2799.36</v>
      </c>
      <c r="H46" s="66">
        <v>14000</v>
      </c>
      <c r="I46" s="66">
        <v>14000</v>
      </c>
      <c r="J46" s="66">
        <v>1382.94</v>
      </c>
      <c r="K46" s="66">
        <f>(J46*100)/G46</f>
        <v>49.402006172839506</v>
      </c>
      <c r="L46" s="66">
        <f>(J46*100)/I46</f>
        <v>9.878142857142857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383</v>
      </c>
      <c r="H47" s="66">
        <v>3000</v>
      </c>
      <c r="I47" s="66">
        <v>3000</v>
      </c>
      <c r="J47" s="66">
        <v>376.95</v>
      </c>
      <c r="K47" s="66">
        <f>(J47*100)/G47</f>
        <v>98.42036553524804</v>
      </c>
      <c r="L47" s="66">
        <f>(J47*100)/I47</f>
        <v>12.565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3101.12</v>
      </c>
      <c r="H48" s="66">
        <v>8400</v>
      </c>
      <c r="I48" s="66">
        <v>8400</v>
      </c>
      <c r="J48" s="66">
        <v>3837.39</v>
      </c>
      <c r="K48" s="66">
        <f>(J48*100)/G48</f>
        <v>123.74206738210711</v>
      </c>
      <c r="L48" s="66">
        <f>(J48*100)/I48</f>
        <v>45.683214285714286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3450</v>
      </c>
      <c r="H49" s="66">
        <v>7200</v>
      </c>
      <c r="I49" s="66">
        <v>7200</v>
      </c>
      <c r="J49" s="66">
        <v>1732.39</v>
      </c>
      <c r="K49" s="66">
        <f>(J49*100)/G49</f>
        <v>50.214202898550724</v>
      </c>
      <c r="L49" s="66">
        <f>(J49*100)/I49</f>
        <v>24.060972222222222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5700</v>
      </c>
      <c r="H50" s="66">
        <v>500</v>
      </c>
      <c r="I50" s="66">
        <v>500</v>
      </c>
      <c r="J50" s="66">
        <v>0</v>
      </c>
      <c r="K50" s="66">
        <f>(J50*100)/G50</f>
        <v>0</v>
      </c>
      <c r="L50" s="66">
        <f>(J50*100)/I50</f>
        <v>0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109300</v>
      </c>
      <c r="H51" s="66">
        <v>157000</v>
      </c>
      <c r="I51" s="66">
        <v>157000</v>
      </c>
      <c r="J51" s="66">
        <v>109240</v>
      </c>
      <c r="K51" s="66">
        <f>(J51*100)/G51</f>
        <v>99.94510521500457</v>
      </c>
      <c r="L51" s="66">
        <f>(J51*100)/I51</f>
        <v>69.57961783439491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78</v>
      </c>
      <c r="H52" s="66">
        <v>100</v>
      </c>
      <c r="I52" s="66">
        <v>100</v>
      </c>
      <c r="J52" s="66">
        <v>83.77</v>
      </c>
      <c r="K52" s="66">
        <f>(J52*100)/G52</f>
        <v>107.3974358974359</v>
      </c>
      <c r="L52" s="66">
        <f>(J52*100)/I52</f>
        <v>83.77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3280</v>
      </c>
      <c r="H53" s="66">
        <v>5000</v>
      </c>
      <c r="I53" s="66">
        <v>5000</v>
      </c>
      <c r="J53" s="66">
        <v>2513.34</v>
      </c>
      <c r="K53" s="66">
        <f>(J53*100)/G53</f>
        <v>76.62621951219512</v>
      </c>
      <c r="L53" s="66">
        <f>(J53*100)/I53</f>
        <v>50.2668</v>
      </c>
    </row>
    <row r="54">
      <c r="A54"/>
      <c r="B54" s="65"/>
      <c r="C54" s="65"/>
      <c r="D54" s="65" t="s">
        <v>146</v>
      </c>
      <c r="E54" s="65"/>
      <c r="F54" s="65" t="s">
        <v>147</v>
      </c>
      <c r="G54" s="65">
        <f>G55</f>
        <v>100</v>
      </c>
      <c r="H54" s="65">
        <f>H55</f>
        <v>400</v>
      </c>
      <c r="I54" s="65">
        <f>I55</f>
        <v>400</v>
      </c>
      <c r="J54" s="65">
        <f>J55</f>
        <v>150</v>
      </c>
      <c r="K54" s="65">
        <f>(J54*100)/G54</f>
        <v>150</v>
      </c>
      <c r="L54" s="65">
        <f>(J54*100)/I54</f>
        <v>37.5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100</v>
      </c>
      <c r="H55" s="66">
        <v>400</v>
      </c>
      <c r="I55" s="66">
        <v>400</v>
      </c>
      <c r="J55" s="66">
        <v>150</v>
      </c>
      <c r="K55" s="66">
        <f>(J55*100)/G55</f>
        <v>150</v>
      </c>
      <c r="L55" s="66">
        <f>(J55*100)/I55</f>
        <v>37.5</v>
      </c>
    </row>
    <row r="56">
      <c r="A56"/>
      <c r="B56" s="65"/>
      <c r="C56" s="65"/>
      <c r="D56" s="65" t="s">
        <v>150</v>
      </c>
      <c r="E56" s="65"/>
      <c r="F56" s="65" t="s">
        <v>151</v>
      </c>
      <c r="G56" s="65">
        <f>G57+G58+G59+G60+G61</f>
        <v>2444</v>
      </c>
      <c r="H56" s="65">
        <f>H57+H58+H59+H60+H61</f>
        <v>6100</v>
      </c>
      <c r="I56" s="65">
        <f>I57+I58+I59+I60+I61</f>
        <v>6100</v>
      </c>
      <c r="J56" s="65">
        <f>J57+J58+J59+J60+J61</f>
        <v>2512.17</v>
      </c>
      <c r="K56" s="65">
        <f>(J56*100)/G56</f>
        <v>102.7892798690671</v>
      </c>
      <c r="L56" s="65">
        <f>(J56*100)/I56</f>
        <v>41.18311475409836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700</v>
      </c>
      <c r="H57" s="66">
        <v>1100</v>
      </c>
      <c r="I57" s="66">
        <v>1100</v>
      </c>
      <c r="J57" s="66">
        <v>0</v>
      </c>
      <c r="K57" s="66">
        <f>(J57*100)/G57</f>
        <v>0</v>
      </c>
      <c r="L57" s="66">
        <f>(J57*100)/I57</f>
        <v>0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160</v>
      </c>
      <c r="H58" s="66">
        <v>500</v>
      </c>
      <c r="I58" s="66">
        <v>500</v>
      </c>
      <c r="J58" s="66">
        <v>210</v>
      </c>
      <c r="K58" s="66">
        <f>(J58*100)/G58</f>
        <v>131.25</v>
      </c>
      <c r="L58" s="66">
        <f>(J58*100)/I58</f>
        <v>42</v>
      </c>
    </row>
    <row r="59">
      <c r="A59"/>
      <c r="B59" s="66"/>
      <c r="C59" s="66"/>
      <c r="D59" s="66"/>
      <c r="E59" s="66" t="s">
        <v>156</v>
      </c>
      <c r="F59" s="66" t="s">
        <v>157</v>
      </c>
      <c r="G59" s="66">
        <v>1164</v>
      </c>
      <c r="H59" s="66">
        <v>2400</v>
      </c>
      <c r="I59" s="66">
        <v>2400</v>
      </c>
      <c r="J59" s="66">
        <v>630</v>
      </c>
      <c r="K59" s="66">
        <f>(J59*100)/G59</f>
        <v>54.123711340206185</v>
      </c>
      <c r="L59" s="66">
        <f>(J59*100)/I59</f>
        <v>26.25</v>
      </c>
    </row>
    <row r="60">
      <c r="A60"/>
      <c r="B60" s="66"/>
      <c r="C60" s="66"/>
      <c r="D60" s="66"/>
      <c r="E60" s="66" t="s">
        <v>158</v>
      </c>
      <c r="F60" s="66" t="s">
        <v>159</v>
      </c>
      <c r="G60" s="66">
        <v>0</v>
      </c>
      <c r="H60" s="66">
        <v>100</v>
      </c>
      <c r="I60" s="66">
        <v>100</v>
      </c>
      <c r="J60" s="66">
        <v>0</v>
      </c>
      <c r="K60" s="66" t="e">
        <f>(J60*100)/G60</f>
        <v>#DIV/0!</v>
      </c>
      <c r="L60" s="66">
        <f>(J60*100)/I60</f>
        <v>0</v>
      </c>
    </row>
    <row r="61">
      <c r="A61"/>
      <c r="B61" s="66"/>
      <c r="C61" s="66"/>
      <c r="D61" s="66"/>
      <c r="E61" s="66" t="s">
        <v>160</v>
      </c>
      <c r="F61" s="66" t="s">
        <v>151</v>
      </c>
      <c r="G61" s="66">
        <v>420</v>
      </c>
      <c r="H61" s="66">
        <v>2000</v>
      </c>
      <c r="I61" s="66">
        <v>2000</v>
      </c>
      <c r="J61" s="66">
        <v>1672.17</v>
      </c>
      <c r="K61" s="66">
        <f>(J61*100)/G61</f>
        <v>398.1357142857143</v>
      </c>
      <c r="L61" s="66">
        <f>(J61*100)/I61</f>
        <v>83.6085</v>
      </c>
    </row>
    <row r="62">
      <c r="A62"/>
      <c r="B62" s="65"/>
      <c r="C62" s="65" t="s">
        <v>161</v>
      </c>
      <c r="D62" s="65"/>
      <c r="E62" s="65"/>
      <c r="F62" s="65" t="s">
        <v>162</v>
      </c>
      <c r="G62" s="65">
        <f>G63+G65</f>
        <v>774.2</v>
      </c>
      <c r="H62" s="65">
        <f>H63+H65</f>
        <v>2218</v>
      </c>
      <c r="I62" s="65">
        <f>I63+I65</f>
        <v>2218</v>
      </c>
      <c r="J62" s="65">
        <f>J63+J65</f>
        <v>831.92</v>
      </c>
      <c r="K62" s="65">
        <f>(J62*100)/G62</f>
        <v>107.45543787135107</v>
      </c>
      <c r="L62" s="65">
        <f>(J62*100)/I62</f>
        <v>37.50766456266907</v>
      </c>
    </row>
    <row r="63">
      <c r="A63"/>
      <c r="B63" s="65"/>
      <c r="C63" s="65"/>
      <c r="D63" s="65" t="s">
        <v>163</v>
      </c>
      <c r="E63" s="65"/>
      <c r="F63" s="65" t="s">
        <v>164</v>
      </c>
      <c r="G63" s="65">
        <f>G64</f>
        <v>224.2</v>
      </c>
      <c r="H63" s="65">
        <f>H64</f>
        <v>218</v>
      </c>
      <c r="I63" s="65">
        <f>I64</f>
        <v>218</v>
      </c>
      <c r="J63" s="65">
        <f>J64</f>
        <v>132.38</v>
      </c>
      <c r="K63" s="65">
        <f>(J63*100)/G63</f>
        <v>59.045495093666375</v>
      </c>
      <c r="L63" s="65">
        <f>(J63*100)/I63</f>
        <v>60.72477064220183</v>
      </c>
    </row>
    <row r="64">
      <c r="A64"/>
      <c r="B64" s="66"/>
      <c r="C64" s="66"/>
      <c r="D64" s="66"/>
      <c r="E64" s="66" t="s">
        <v>165</v>
      </c>
      <c r="F64" s="66" t="s">
        <v>166</v>
      </c>
      <c r="G64" s="66">
        <v>224.2</v>
      </c>
      <c r="H64" s="66">
        <v>218</v>
      </c>
      <c r="I64" s="66">
        <v>218</v>
      </c>
      <c r="J64" s="66">
        <v>132.38</v>
      </c>
      <c r="K64" s="66">
        <f>(J64*100)/G64</f>
        <v>59.045495093666375</v>
      </c>
      <c r="L64" s="66">
        <f>(J64*100)/I64</f>
        <v>60.72477064220183</v>
      </c>
    </row>
    <row r="65">
      <c r="A65"/>
      <c r="B65" s="65"/>
      <c r="C65" s="65"/>
      <c r="D65" s="65" t="s">
        <v>167</v>
      </c>
      <c r="E65" s="65"/>
      <c r="F65" s="65" t="s">
        <v>168</v>
      </c>
      <c r="G65" s="65">
        <f>G66</f>
        <v>550</v>
      </c>
      <c r="H65" s="65">
        <f>H66</f>
        <v>2000</v>
      </c>
      <c r="I65" s="65">
        <f>I66</f>
        <v>2000</v>
      </c>
      <c r="J65" s="65">
        <f>J66</f>
        <v>699.54</v>
      </c>
      <c r="K65" s="65">
        <f>(J65*100)/G65</f>
        <v>127.18909090909091</v>
      </c>
      <c r="L65" s="65">
        <f>(J65*100)/I65</f>
        <v>34.977</v>
      </c>
    </row>
    <row r="66">
      <c r="A66"/>
      <c r="B66" s="66"/>
      <c r="C66" s="66"/>
      <c r="D66" s="66"/>
      <c r="E66" s="66" t="s">
        <v>169</v>
      </c>
      <c r="F66" s="66" t="s">
        <v>170</v>
      </c>
      <c r="G66" s="66">
        <v>550</v>
      </c>
      <c r="H66" s="66">
        <v>2000</v>
      </c>
      <c r="I66" s="66">
        <v>2000</v>
      </c>
      <c r="J66" s="66">
        <v>699.54</v>
      </c>
      <c r="K66" s="66">
        <f>(J66*100)/G66</f>
        <v>127.18909090909091</v>
      </c>
      <c r="L66" s="66">
        <f>(J66*100)/I66</f>
        <v>34.977</v>
      </c>
    </row>
    <row r="67">
      <c r="A67"/>
      <c r="B67" s="65" t="s">
        <v>171</v>
      </c>
      <c r="C67" s="65"/>
      <c r="D67" s="65"/>
      <c r="E67" s="65"/>
      <c r="F67" s="65" t="s">
        <v>172</v>
      </c>
      <c r="G67" s="65">
        <f>G68+G71</f>
        <v>2259.44</v>
      </c>
      <c r="H67" s="65">
        <f>H68+H71</f>
        <v>405070</v>
      </c>
      <c r="I67" s="65">
        <f>I68+I71</f>
        <v>405070</v>
      </c>
      <c r="J67" s="65">
        <f>J68+J71</f>
        <v>9780.98</v>
      </c>
      <c r="K67" s="65">
        <f>(J67*100)/G67</f>
        <v>432.8939914315051</v>
      </c>
      <c r="L67" s="65">
        <f>(J67*100)/I67</f>
        <v>2.4146394450341915</v>
      </c>
    </row>
    <row r="68">
      <c r="A68"/>
      <c r="B68" s="65"/>
      <c r="C68" s="65" t="s">
        <v>173</v>
      </c>
      <c r="D68" s="65"/>
      <c r="E68" s="65"/>
      <c r="F68" s="65" t="s">
        <v>174</v>
      </c>
      <c r="G68" s="65">
        <f>G69</f>
        <v>2259.44</v>
      </c>
      <c r="H68" s="65">
        <f>H69</f>
        <v>5070</v>
      </c>
      <c r="I68" s="65">
        <f>I69</f>
        <v>5070</v>
      </c>
      <c r="J68" s="65">
        <f>J69</f>
        <v>2375.28</v>
      </c>
      <c r="K68" s="65">
        <f>(J68*100)/G68</f>
        <v>105.12693410756647</v>
      </c>
      <c r="L68" s="65">
        <f>(J68*100)/I68</f>
        <v>46.84970414201184</v>
      </c>
    </row>
    <row r="69">
      <c r="A69"/>
      <c r="B69" s="65"/>
      <c r="C69" s="65"/>
      <c r="D69" s="65" t="s">
        <v>175</v>
      </c>
      <c r="E69" s="65"/>
      <c r="F69" s="65" t="s">
        <v>176</v>
      </c>
      <c r="G69" s="65">
        <f>G70</f>
        <v>2259.44</v>
      </c>
      <c r="H69" s="65">
        <f>H70</f>
        <v>5070</v>
      </c>
      <c r="I69" s="65">
        <f>I70</f>
        <v>5070</v>
      </c>
      <c r="J69" s="65">
        <f>J70</f>
        <v>2375.28</v>
      </c>
      <c r="K69" s="65">
        <f>(J69*100)/G69</f>
        <v>105.12693410756647</v>
      </c>
      <c r="L69" s="65">
        <f>(J69*100)/I69</f>
        <v>46.84970414201184</v>
      </c>
    </row>
    <row r="70">
      <c r="A70"/>
      <c r="B70" s="66"/>
      <c r="C70" s="66"/>
      <c r="D70" s="66"/>
      <c r="E70" s="66" t="s">
        <v>177</v>
      </c>
      <c r="F70" s="66" t="s">
        <v>178</v>
      </c>
      <c r="G70" s="66">
        <v>2259.44</v>
      </c>
      <c r="H70" s="66">
        <v>5070</v>
      </c>
      <c r="I70" s="66">
        <v>5070</v>
      </c>
      <c r="J70" s="66">
        <v>2375.28</v>
      </c>
      <c r="K70" s="66">
        <f>(J70*100)/G70</f>
        <v>105.12693410756647</v>
      </c>
      <c r="L70" s="66">
        <f>(J70*100)/I70</f>
        <v>46.84970414201184</v>
      </c>
    </row>
    <row r="71">
      <c r="A71"/>
      <c r="B71" s="65"/>
      <c r="C71" s="65" t="s">
        <v>179</v>
      </c>
      <c r="D71" s="65"/>
      <c r="E71" s="65"/>
      <c r="F71" s="65" t="s">
        <v>180</v>
      </c>
      <c r="G71" s="65">
        <f>G72</f>
        <v>0</v>
      </c>
      <c r="H71" s="65">
        <f>H72</f>
        <v>400000</v>
      </c>
      <c r="I71" s="65">
        <f>I72</f>
        <v>400000</v>
      </c>
      <c r="J71" s="65">
        <f>J72</f>
        <v>7405.7</v>
      </c>
      <c r="K71" s="65" t="e">
        <f>(J71*100)/G71</f>
        <v>#DIV/0!</v>
      </c>
      <c r="L71" s="65">
        <f>(J71*100)/I71</f>
        <v>1.851425</v>
      </c>
    </row>
    <row r="72">
      <c r="A72"/>
      <c r="B72" s="65"/>
      <c r="C72" s="65"/>
      <c r="D72" s="65" t="s">
        <v>181</v>
      </c>
      <c r="E72" s="65"/>
      <c r="F72" s="65" t="s">
        <v>182</v>
      </c>
      <c r="G72" s="65">
        <f>G73</f>
        <v>0</v>
      </c>
      <c r="H72" s="65">
        <f>H73</f>
        <v>400000</v>
      </c>
      <c r="I72" s="65">
        <f>I73</f>
        <v>400000</v>
      </c>
      <c r="J72" s="65">
        <f>J73</f>
        <v>7405.7</v>
      </c>
      <c r="K72" s="65" t="e">
        <f>(J72*100)/G72</f>
        <v>#DIV/0!</v>
      </c>
      <c r="L72" s="65">
        <f>(J72*100)/I72</f>
        <v>1.851425</v>
      </c>
    </row>
    <row r="73">
      <c r="A73"/>
      <c r="B73" s="66"/>
      <c r="C73" s="66"/>
      <c r="D73" s="66"/>
      <c r="E73" s="66" t="s">
        <v>183</v>
      </c>
      <c r="F73" s="66" t="s">
        <v>182</v>
      </c>
      <c r="G73" s="66">
        <v>0</v>
      </c>
      <c r="H73" s="66">
        <v>400000</v>
      </c>
      <c r="I73" s="66">
        <v>400000</v>
      </c>
      <c r="J73" s="66">
        <v>7405.7</v>
      </c>
      <c r="K73" s="66" t="e">
        <f>(J73*100)/G73</f>
        <v>#DIV/0!</v>
      </c>
      <c r="L73" s="66">
        <f>(J73*100)/I73</f>
        <v>1.851425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896274.74</v>
      </c>
      <c r="D6" s="71">
        <f>D7+D9</f>
        <v>2673999</v>
      </c>
      <c r="E6" s="71">
        <f>E7+E9</f>
        <v>2673999</v>
      </c>
      <c r="F6" s="71">
        <f>F7+F9</f>
        <v>1043812.04</v>
      </c>
      <c r="G6" s="72">
        <f>(F6*100)/C6</f>
        <v>116.46116903841337</v>
      </c>
      <c r="H6" s="72">
        <f>(F6*100)/E6</f>
        <v>39.03561818833889</v>
      </c>
    </row>
    <row r="7">
      <c r="A7"/>
      <c r="B7" s="8" t="s">
        <v>184</v>
      </c>
      <c r="C7" s="71">
        <f>C8</f>
        <v>896109.76</v>
      </c>
      <c r="D7" s="71">
        <f>D8</f>
        <v>2672999</v>
      </c>
      <c r="E7" s="71">
        <f>E8</f>
        <v>2672999</v>
      </c>
      <c r="F7" s="71">
        <f>F8</f>
        <v>1043812.04</v>
      </c>
      <c r="G7" s="72">
        <f>(F7*100)/C7</f>
        <v>116.4826103445185</v>
      </c>
      <c r="H7" s="72">
        <f>(F7*100)/E7</f>
        <v>39.050221866899314</v>
      </c>
    </row>
    <row r="8">
      <c r="A8"/>
      <c r="B8" s="16" t="s">
        <v>185</v>
      </c>
      <c r="C8" s="73">
        <v>896109.76</v>
      </c>
      <c r="D8" s="73">
        <v>2672999</v>
      </c>
      <c r="E8" s="73">
        <v>2672999</v>
      </c>
      <c r="F8" s="74">
        <v>1043812.04</v>
      </c>
      <c r="G8" s="70">
        <f>(F8*100)/C8</f>
        <v>116.4826103445185</v>
      </c>
      <c r="H8" s="70">
        <f>(F8*100)/E8</f>
        <v>39.050221866899314</v>
      </c>
    </row>
    <row r="9">
      <c r="A9"/>
      <c r="B9" s="8" t="s">
        <v>186</v>
      </c>
      <c r="C9" s="71">
        <f>C10</f>
        <v>164.98</v>
      </c>
      <c r="D9" s="71">
        <f>D10</f>
        <v>1000</v>
      </c>
      <c r="E9" s="71">
        <f>E10</f>
        <v>1000</v>
      </c>
      <c r="F9" s="71">
        <f>F10</f>
        <v>0</v>
      </c>
      <c r="G9" s="72">
        <f>(F9*100)/C9</f>
        <v>0</v>
      </c>
      <c r="H9" s="72">
        <f>(F9*100)/E9</f>
        <v>0</v>
      </c>
    </row>
    <row r="10">
      <c r="A10"/>
      <c r="B10" s="16" t="s">
        <v>187</v>
      </c>
      <c r="C10" s="73">
        <v>164.98</v>
      </c>
      <c r="D10" s="73">
        <v>1000</v>
      </c>
      <c r="E10" s="73">
        <v>1000</v>
      </c>
      <c r="F10" s="74">
        <v>0</v>
      </c>
      <c r="G10" s="70">
        <f>(F10*100)/C10</f>
        <v>0</v>
      </c>
      <c r="H10" s="70">
        <f>(F10*100)/E10</f>
        <v>0</v>
      </c>
    </row>
    <row r="11" spans="2:8" x14ac:dyDescent="0.25">
      <c r="B11" s="8" t="s">
        <v>33</v>
      </c>
      <c r="C11" s="75">
        <f>C12+C14</f>
        <v>896279.9400000001</v>
      </c>
      <c r="D11" s="75">
        <f>D12+D14</f>
        <v>2673999</v>
      </c>
      <c r="E11" s="75">
        <f>E12+E14</f>
        <v>2673999</v>
      </c>
      <c r="F11" s="75">
        <f>F12+F14</f>
        <v>1043812.04</v>
      </c>
      <c r="G11" s="72">
        <f>(F11*100)/C11</f>
        <v>116.46049335880483</v>
      </c>
      <c r="H11" s="72">
        <f>(F11*100)/E11</f>
        <v>39.03561818833889</v>
      </c>
    </row>
    <row r="12">
      <c r="A12"/>
      <c r="B12" s="8" t="s">
        <v>184</v>
      </c>
      <c r="C12" s="75">
        <f>C13</f>
        <v>896109.76</v>
      </c>
      <c r="D12" s="75">
        <f>D13</f>
        <v>2672999</v>
      </c>
      <c r="E12" s="75">
        <f>E13</f>
        <v>2672999</v>
      </c>
      <c r="F12" s="75">
        <f>F13</f>
        <v>1043812.04</v>
      </c>
      <c r="G12" s="72">
        <f>(F12*100)/C12</f>
        <v>116.4826103445185</v>
      </c>
      <c r="H12" s="72">
        <f>(F12*100)/E12</f>
        <v>39.050221866899314</v>
      </c>
    </row>
    <row r="13">
      <c r="A13"/>
      <c r="B13" s="16" t="s">
        <v>185</v>
      </c>
      <c r="C13" s="73">
        <v>896109.76</v>
      </c>
      <c r="D13" s="73">
        <v>2672999</v>
      </c>
      <c r="E13" s="76">
        <v>2672999</v>
      </c>
      <c r="F13" s="74">
        <v>1043812.04</v>
      </c>
      <c r="G13" s="70">
        <f>(F13*100)/C13</f>
        <v>116.4826103445185</v>
      </c>
      <c r="H13" s="70">
        <f>(F13*100)/E13</f>
        <v>39.050221866899314</v>
      </c>
    </row>
    <row r="14">
      <c r="A14"/>
      <c r="B14" s="8" t="s">
        <v>186</v>
      </c>
      <c r="C14" s="75">
        <f>C15</f>
        <v>170.18</v>
      </c>
      <c r="D14" s="75">
        <f>D15</f>
        <v>1000</v>
      </c>
      <c r="E14" s="75">
        <f>E15</f>
        <v>1000</v>
      </c>
      <c r="F14" s="75">
        <f>F15</f>
        <v>0</v>
      </c>
      <c r="G14" s="72">
        <f>(F14*100)/C14</f>
        <v>0</v>
      </c>
      <c r="H14" s="72">
        <f>(F14*100)/E14</f>
        <v>0</v>
      </c>
    </row>
    <row r="15">
      <c r="A15"/>
      <c r="B15" s="16" t="s">
        <v>187</v>
      </c>
      <c r="C15" s="73">
        <v>170.18</v>
      </c>
      <c r="D15" s="73">
        <v>1000</v>
      </c>
      <c r="E15" s="76">
        <v>1000</v>
      </c>
      <c r="F15" s="74">
        <v>0</v>
      </c>
      <c r="G15" s="70">
        <f>(F15*100)/C15</f>
        <v>0</v>
      </c>
      <c r="H15" s="70">
        <f>(F15*100)/E15</f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896279.94</v>
      </c>
      <c r="D6" s="75">
        <f>D7</f>
        <v>2673999</v>
      </c>
      <c r="E6" s="75">
        <f>E7</f>
        <v>2673999</v>
      </c>
      <c r="F6" s="75">
        <f>F7</f>
        <v>1043812.04</v>
      </c>
      <c r="G6" s="70">
        <f>(F6*100)/C6</f>
        <v>116.46049335880484</v>
      </c>
      <c r="H6" s="70">
        <f>(F6*100)/E6</f>
        <v>39.03561818833889</v>
      </c>
    </row>
    <row r="7">
      <c r="A7"/>
      <c r="B7" s="8" t="s">
        <v>188</v>
      </c>
      <c r="C7" s="75">
        <f>C8</f>
        <v>896279.94</v>
      </c>
      <c r="D7" s="75">
        <f>D8</f>
        <v>2673999</v>
      </c>
      <c r="E7" s="75">
        <f>E8</f>
        <v>2673999</v>
      </c>
      <c r="F7" s="75">
        <f>F8</f>
        <v>1043812.04</v>
      </c>
      <c r="G7" s="70">
        <f>(F7*100)/C7</f>
        <v>116.46049335880484</v>
      </c>
      <c r="H7" s="70">
        <f>(F7*100)/E7</f>
        <v>39.03561818833889</v>
      </c>
    </row>
    <row r="8">
      <c r="A8"/>
      <c r="B8" s="11" t="s">
        <v>189</v>
      </c>
      <c r="C8" s="73">
        <v>896279.94</v>
      </c>
      <c r="D8" s="73">
        <v>2673999</v>
      </c>
      <c r="E8" s="73">
        <v>2673999</v>
      </c>
      <c r="F8" s="74">
        <v>1043812.04</v>
      </c>
      <c r="G8" s="70">
        <f>(F8*100)/C8</f>
        <v>116.46049335880484</v>
      </c>
      <c r="H8" s="70">
        <f>(F8*100)/E8</f>
        <v>39.03561818833889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190</v>
      </c>
      <c r="C1" s="39"/>
    </row>
    <row r="2" spans="1:6" ht="15" customHeight="1" x14ac:dyDescent="0.2">
      <c r="A2" s="41" t="s">
        <v>35</v>
      </c>
      <c r="B2" s="42" t="s">
        <v>191</v>
      </c>
      <c r="C2" s="39"/>
    </row>
    <row r="3" spans="1:6" s="39" customFormat="1" ht="43.5" customHeight="1" x14ac:dyDescent="0.2">
      <c r="A3" s="43" t="s">
        <v>36</v>
      </c>
      <c r="B3" s="37" t="s">
        <v>192</v>
      </c>
    </row>
    <row r="4" spans="1:6" s="39" customFormat="1" x14ac:dyDescent="0.2">
      <c r="A4" s="43" t="s">
        <v>37</v>
      </c>
      <c r="B4" s="44" t="s">
        <v>193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194</v>
      </c>
      <c r="B7" s="46"/>
      <c r="C7" s="77">
        <f>C11+C55</f>
        <v>2672999</v>
      </c>
      <c r="D7" s="77">
        <f>D11+D55</f>
        <v>2672999</v>
      </c>
      <c r="E7" s="77">
        <f>E11+E55</f>
        <v>1043812.04</v>
      </c>
      <c r="F7" s="77">
        <f>(E7*100)/D7</f>
        <v>39.050221866899314</v>
      </c>
    </row>
    <row r="8">
      <c r="A8" s="47" t="s">
        <v>89</v>
      </c>
      <c r="B8" s="46"/>
      <c r="C8" s="77">
        <f>C68</f>
        <v>1000</v>
      </c>
      <c r="D8" s="77">
        <f>D68</f>
        <v>1000</v>
      </c>
      <c r="E8" s="77">
        <f>E68</f>
        <v>0</v>
      </c>
      <c r="F8" s="77">
        <f>(E8*100)/D8</f>
        <v>0</v>
      </c>
    </row>
    <row r="9" spans="1:6" s="57" customFormat="1" x14ac:dyDescent="0.2"/>
    <row r="10">
      <c r="A10" s="47" t="s">
        <v>195</v>
      </c>
      <c r="B10" s="47" t="s">
        <v>196</v>
      </c>
      <c r="C10" s="47" t="s">
        <v>59</v>
      </c>
      <c r="D10" s="47" t="s">
        <v>197</v>
      </c>
      <c r="E10" s="47" t="s">
        <v>198</v>
      </c>
      <c r="F10" s="47" t="s">
        <v>199</v>
      </c>
    </row>
    <row r="11">
      <c r="A11" s="49" t="s">
        <v>87</v>
      </c>
      <c r="B11" s="50" t="s">
        <v>88</v>
      </c>
      <c r="C11" s="80">
        <f>C12+C21+C49</f>
        <v>2267929</v>
      </c>
      <c r="D11" s="80">
        <f>D12+D21+D49</f>
        <v>2267929</v>
      </c>
      <c r="E11" s="80">
        <f>E12+E21+E49</f>
        <v>1034031.06</v>
      </c>
      <c r="F11" s="81">
        <f>(E11*100)/D11</f>
        <v>45.59362572637856</v>
      </c>
    </row>
    <row r="12">
      <c r="A12" s="51" t="s">
        <v>89</v>
      </c>
      <c r="B12" s="52" t="s">
        <v>90</v>
      </c>
      <c r="C12" s="82">
        <f>C13+C16+C18</f>
        <v>1935411</v>
      </c>
      <c r="D12" s="82">
        <f>D13+D16+D18</f>
        <v>1935411</v>
      </c>
      <c r="E12" s="82">
        <f>E13+E16+E18</f>
        <v>855919.4400000001</v>
      </c>
      <c r="F12" s="81">
        <f>(E12*100)/D12</f>
        <v>44.22416943997941</v>
      </c>
    </row>
    <row r="13">
      <c r="A13" s="53" t="s">
        <v>91</v>
      </c>
      <c r="B13" s="54" t="s">
        <v>92</v>
      </c>
      <c r="C13" s="83">
        <f>C14+C15</f>
        <v>1622440</v>
      </c>
      <c r="D13" s="83">
        <f>D14+D15</f>
        <v>1622440</v>
      </c>
      <c r="E13" s="83">
        <f>E14+E15</f>
        <v>710978.9</v>
      </c>
      <c r="F13" s="83">
        <f>(E13*100)/D13</f>
        <v>43.821583540839725</v>
      </c>
    </row>
    <row r="14">
      <c r="A14" s="55" t="s">
        <v>93</v>
      </c>
      <c r="B14" s="56" t="s">
        <v>94</v>
      </c>
      <c r="C14" s="84">
        <v>1606878</v>
      </c>
      <c r="D14" s="84">
        <v>1606878</v>
      </c>
      <c r="E14" s="84">
        <v>701010.74</v>
      </c>
      <c r="F14" s="84"/>
    </row>
    <row r="15">
      <c r="A15" s="55" t="s">
        <v>95</v>
      </c>
      <c r="B15" s="56" t="s">
        <v>96</v>
      </c>
      <c r="C15" s="84">
        <v>15562</v>
      </c>
      <c r="D15" s="84">
        <v>15562</v>
      </c>
      <c r="E15" s="84">
        <v>9968.16</v>
      </c>
      <c r="F15" s="84"/>
    </row>
    <row r="16">
      <c r="A16" s="53" t="s">
        <v>97</v>
      </c>
      <c r="B16" s="54" t="s">
        <v>98</v>
      </c>
      <c r="C16" s="83">
        <f>C17</f>
        <v>46000</v>
      </c>
      <c r="D16" s="83">
        <f>D17</f>
        <v>46000</v>
      </c>
      <c r="E16" s="83">
        <f>E17</f>
        <v>26841.67</v>
      </c>
      <c r="F16" s="83">
        <f>(E16*100)/D16</f>
        <v>58.35145652173913</v>
      </c>
    </row>
    <row r="17">
      <c r="A17" s="55" t="s">
        <v>99</v>
      </c>
      <c r="B17" s="56" t="s">
        <v>98</v>
      </c>
      <c r="C17" s="84">
        <v>46000</v>
      </c>
      <c r="D17" s="84">
        <v>46000</v>
      </c>
      <c r="E17" s="84">
        <v>26841.67</v>
      </c>
      <c r="F17" s="84"/>
    </row>
    <row r="18">
      <c r="A18" s="53" t="s">
        <v>100</v>
      </c>
      <c r="B18" s="54" t="s">
        <v>101</v>
      </c>
      <c r="C18" s="83">
        <f>C19+C20</f>
        <v>266971</v>
      </c>
      <c r="D18" s="83">
        <f>D19+D20</f>
        <v>266971</v>
      </c>
      <c r="E18" s="83">
        <f>E19+E20</f>
        <v>118098.87</v>
      </c>
      <c r="F18" s="83">
        <f>(E18*100)/D18</f>
        <v>44.236591240247066</v>
      </c>
    </row>
    <row r="19">
      <c r="A19" s="55" t="s">
        <v>102</v>
      </c>
      <c r="B19" s="56" t="s">
        <v>103</v>
      </c>
      <c r="C19" s="84">
        <v>1836</v>
      </c>
      <c r="D19" s="84">
        <v>1836</v>
      </c>
      <c r="E19" s="84">
        <v>787.39</v>
      </c>
      <c r="F19" s="84"/>
    </row>
    <row r="20">
      <c r="A20" s="55" t="s">
        <v>104</v>
      </c>
      <c r="B20" s="56" t="s">
        <v>105</v>
      </c>
      <c r="C20" s="84">
        <v>265135</v>
      </c>
      <c r="D20" s="84">
        <v>265135</v>
      </c>
      <c r="E20" s="84">
        <v>117311.48</v>
      </c>
      <c r="F20" s="84"/>
    </row>
    <row r="21">
      <c r="A21" s="51" t="s">
        <v>106</v>
      </c>
      <c r="B21" s="52" t="s">
        <v>107</v>
      </c>
      <c r="C21" s="82">
        <f>C22+C27+C31+C41+C43</f>
        <v>330300</v>
      </c>
      <c r="D21" s="82">
        <f>D22+D27+D31+D41+D43</f>
        <v>330300</v>
      </c>
      <c r="E21" s="82">
        <f>E22+E27+E31+E41+E43</f>
        <v>177279.69999999998</v>
      </c>
      <c r="F21" s="81">
        <f>(E21*100)/D21</f>
        <v>53.672328186497126</v>
      </c>
    </row>
    <row r="22">
      <c r="A22" s="53" t="s">
        <v>108</v>
      </c>
      <c r="B22" s="54" t="s">
        <v>109</v>
      </c>
      <c r="C22" s="83">
        <f>C23+C24+C25+C26</f>
        <v>46100</v>
      </c>
      <c r="D22" s="83">
        <f>D23+D24+D25+D26</f>
        <v>46100</v>
      </c>
      <c r="E22" s="83">
        <f>E23+E24+E25+E26</f>
        <v>17289.25</v>
      </c>
      <c r="F22" s="83">
        <f>(E22*100)/D22</f>
        <v>37.503796095444685</v>
      </c>
    </row>
    <row r="23">
      <c r="A23" s="55" t="s">
        <v>110</v>
      </c>
      <c r="B23" s="56" t="s">
        <v>111</v>
      </c>
      <c r="C23" s="84">
        <v>10000</v>
      </c>
      <c r="D23" s="84">
        <v>10000</v>
      </c>
      <c r="E23" s="84">
        <v>1905.2</v>
      </c>
      <c r="F23" s="84"/>
    </row>
    <row r="24">
      <c r="A24" s="55" t="s">
        <v>112</v>
      </c>
      <c r="B24" s="56" t="s">
        <v>113</v>
      </c>
      <c r="C24" s="84">
        <v>33600</v>
      </c>
      <c r="D24" s="84">
        <v>33600</v>
      </c>
      <c r="E24" s="84">
        <v>15384.05</v>
      </c>
      <c r="F24" s="84"/>
    </row>
    <row r="25">
      <c r="A25" s="55" t="s">
        <v>114</v>
      </c>
      <c r="B25" s="56" t="s">
        <v>115</v>
      </c>
      <c r="C25" s="84">
        <v>1500</v>
      </c>
      <c r="D25" s="84">
        <v>1500</v>
      </c>
      <c r="E25" s="84">
        <v>0</v>
      </c>
      <c r="F25" s="84"/>
    </row>
    <row r="26">
      <c r="A26" s="55" t="s">
        <v>116</v>
      </c>
      <c r="B26" s="56" t="s">
        <v>117</v>
      </c>
      <c r="C26" s="84">
        <v>1000</v>
      </c>
      <c r="D26" s="84">
        <v>1000</v>
      </c>
      <c r="E26" s="84">
        <v>0</v>
      </c>
      <c r="F26" s="84"/>
    </row>
    <row r="27">
      <c r="A27" s="53" t="s">
        <v>118</v>
      </c>
      <c r="B27" s="54" t="s">
        <v>119</v>
      </c>
      <c r="C27" s="83">
        <f>C28+C29+C30</f>
        <v>59500</v>
      </c>
      <c r="D27" s="83">
        <f>D28+D29+D30</f>
        <v>59500</v>
      </c>
      <c r="E27" s="83">
        <f>E28+E29+E30</f>
        <v>23518.43</v>
      </c>
      <c r="F27" s="83">
        <f>(E27*100)/D27</f>
        <v>39.5267731092437</v>
      </c>
    </row>
    <row r="28">
      <c r="A28" s="55" t="s">
        <v>120</v>
      </c>
      <c r="B28" s="56" t="s">
        <v>121</v>
      </c>
      <c r="C28" s="84">
        <v>22500</v>
      </c>
      <c r="D28" s="84">
        <v>22500</v>
      </c>
      <c r="E28" s="84">
        <v>5148.46</v>
      </c>
      <c r="F28" s="84"/>
    </row>
    <row r="29">
      <c r="A29" s="55" t="s">
        <v>122</v>
      </c>
      <c r="B29" s="56" t="s">
        <v>123</v>
      </c>
      <c r="C29" s="84">
        <v>35000</v>
      </c>
      <c r="D29" s="84">
        <v>35000</v>
      </c>
      <c r="E29" s="84">
        <v>17861.63</v>
      </c>
      <c r="F29" s="84"/>
    </row>
    <row r="30">
      <c r="A30" s="55" t="s">
        <v>124</v>
      </c>
      <c r="B30" s="56" t="s">
        <v>125</v>
      </c>
      <c r="C30" s="84">
        <v>2000</v>
      </c>
      <c r="D30" s="84">
        <v>2000</v>
      </c>
      <c r="E30" s="84">
        <v>508.34</v>
      </c>
      <c r="F30" s="84"/>
    </row>
    <row r="31">
      <c r="A31" s="53" t="s">
        <v>126</v>
      </c>
      <c r="B31" s="54" t="s">
        <v>127</v>
      </c>
      <c r="C31" s="83">
        <f>C32+C33+C34+C35+C36+C37+C38+C39+C40</f>
        <v>218200</v>
      </c>
      <c r="D31" s="83">
        <f>D32+D33+D34+D35+D36+D37+D38+D39+D40</f>
        <v>218200</v>
      </c>
      <c r="E31" s="83">
        <f>E32+E33+E34+E35+E36+E37+E38+E39+E40</f>
        <v>133809.84999999998</v>
      </c>
      <c r="F31" s="83">
        <f>(E31*100)/D31</f>
        <v>61.32440421631531</v>
      </c>
    </row>
    <row r="32">
      <c r="A32" s="55" t="s">
        <v>128</v>
      </c>
      <c r="B32" s="56" t="s">
        <v>129</v>
      </c>
      <c r="C32" s="84">
        <v>23000</v>
      </c>
      <c r="D32" s="84">
        <v>23000</v>
      </c>
      <c r="E32" s="84">
        <v>14643.07</v>
      </c>
      <c r="F32" s="84"/>
    </row>
    <row r="33">
      <c r="A33" s="55" t="s">
        <v>130</v>
      </c>
      <c r="B33" s="56" t="s">
        <v>131</v>
      </c>
      <c r="C33" s="84">
        <v>14000</v>
      </c>
      <c r="D33" s="84">
        <v>14000</v>
      </c>
      <c r="E33" s="84">
        <v>1382.94</v>
      </c>
      <c r="F33" s="84"/>
    </row>
    <row r="34">
      <c r="A34" s="55" t="s">
        <v>132</v>
      </c>
      <c r="B34" s="56" t="s">
        <v>133</v>
      </c>
      <c r="C34" s="84">
        <v>3000</v>
      </c>
      <c r="D34" s="84">
        <v>3000</v>
      </c>
      <c r="E34" s="84">
        <v>376.95</v>
      </c>
      <c r="F34" s="84"/>
    </row>
    <row r="35">
      <c r="A35" s="55" t="s">
        <v>134</v>
      </c>
      <c r="B35" s="56" t="s">
        <v>135</v>
      </c>
      <c r="C35" s="84">
        <v>8400</v>
      </c>
      <c r="D35" s="84">
        <v>8400</v>
      </c>
      <c r="E35" s="84">
        <v>3837.39</v>
      </c>
      <c r="F35" s="84"/>
    </row>
    <row r="36">
      <c r="A36" s="55" t="s">
        <v>136</v>
      </c>
      <c r="B36" s="56" t="s">
        <v>137</v>
      </c>
      <c r="C36" s="84">
        <v>7200</v>
      </c>
      <c r="D36" s="84">
        <v>7200</v>
      </c>
      <c r="E36" s="84">
        <v>1732.39</v>
      </c>
      <c r="F36" s="84"/>
    </row>
    <row r="37">
      <c r="A37" s="55" t="s">
        <v>138</v>
      </c>
      <c r="B37" s="56" t="s">
        <v>139</v>
      </c>
      <c r="C37" s="84">
        <v>500</v>
      </c>
      <c r="D37" s="84">
        <v>500</v>
      </c>
      <c r="E37" s="84">
        <v>0</v>
      </c>
      <c r="F37" s="84"/>
    </row>
    <row r="38">
      <c r="A38" s="55" t="s">
        <v>140</v>
      </c>
      <c r="B38" s="56" t="s">
        <v>141</v>
      </c>
      <c r="C38" s="84">
        <v>157000</v>
      </c>
      <c r="D38" s="84">
        <v>157000</v>
      </c>
      <c r="E38" s="84">
        <v>109240</v>
      </c>
      <c r="F38" s="84"/>
    </row>
    <row r="39">
      <c r="A39" s="55" t="s">
        <v>142</v>
      </c>
      <c r="B39" s="56" t="s">
        <v>143</v>
      </c>
      <c r="C39" s="84">
        <v>100</v>
      </c>
      <c r="D39" s="84">
        <v>100</v>
      </c>
      <c r="E39" s="84">
        <v>83.77</v>
      </c>
      <c r="F39" s="84"/>
    </row>
    <row r="40">
      <c r="A40" s="55" t="s">
        <v>144</v>
      </c>
      <c r="B40" s="56" t="s">
        <v>145</v>
      </c>
      <c r="C40" s="84">
        <v>5000</v>
      </c>
      <c r="D40" s="84">
        <v>5000</v>
      </c>
      <c r="E40" s="84">
        <v>2513.34</v>
      </c>
      <c r="F40" s="84"/>
    </row>
    <row r="41">
      <c r="A41" s="53" t="s">
        <v>146</v>
      </c>
      <c r="B41" s="54" t="s">
        <v>147</v>
      </c>
      <c r="C41" s="83">
        <f>C42</f>
        <v>400</v>
      </c>
      <c r="D41" s="83">
        <f>D42</f>
        <v>400</v>
      </c>
      <c r="E41" s="83">
        <f>E42</f>
        <v>150</v>
      </c>
      <c r="F41" s="83">
        <f>(E41*100)/D41</f>
        <v>37.5</v>
      </c>
    </row>
    <row r="42">
      <c r="A42" s="55" t="s">
        <v>148</v>
      </c>
      <c r="B42" s="56" t="s">
        <v>149</v>
      </c>
      <c r="C42" s="84">
        <v>400</v>
      </c>
      <c r="D42" s="84">
        <v>400</v>
      </c>
      <c r="E42" s="84">
        <v>150</v>
      </c>
      <c r="F42" s="84"/>
    </row>
    <row r="43">
      <c r="A43" s="53" t="s">
        <v>150</v>
      </c>
      <c r="B43" s="54" t="s">
        <v>151</v>
      </c>
      <c r="C43" s="83">
        <f>C44+C45+C46+C47+C48</f>
        <v>6100</v>
      </c>
      <c r="D43" s="83">
        <f>D44+D45+D46+D47+D48</f>
        <v>6100</v>
      </c>
      <c r="E43" s="83">
        <f>E44+E45+E46+E47+E48</f>
        <v>2512.17</v>
      </c>
      <c r="F43" s="83">
        <f>(E43*100)/D43</f>
        <v>41.18311475409836</v>
      </c>
    </row>
    <row r="44">
      <c r="A44" s="55" t="s">
        <v>152</v>
      </c>
      <c r="B44" s="56" t="s">
        <v>153</v>
      </c>
      <c r="C44" s="84">
        <v>1100</v>
      </c>
      <c r="D44" s="84">
        <v>1100</v>
      </c>
      <c r="E44" s="84">
        <v>0</v>
      </c>
      <c r="F44" s="84"/>
    </row>
    <row r="45">
      <c r="A45" s="55" t="s">
        <v>154</v>
      </c>
      <c r="B45" s="56" t="s">
        <v>155</v>
      </c>
      <c r="C45" s="84">
        <v>500</v>
      </c>
      <c r="D45" s="84">
        <v>500</v>
      </c>
      <c r="E45" s="84">
        <v>210</v>
      </c>
      <c r="F45" s="84"/>
    </row>
    <row r="46">
      <c r="A46" s="55" t="s">
        <v>156</v>
      </c>
      <c r="B46" s="56" t="s">
        <v>157</v>
      </c>
      <c r="C46" s="84">
        <v>2400</v>
      </c>
      <c r="D46" s="84">
        <v>2400</v>
      </c>
      <c r="E46" s="84">
        <v>630</v>
      </c>
      <c r="F46" s="84"/>
    </row>
    <row r="47">
      <c r="A47" s="55" t="s">
        <v>158</v>
      </c>
      <c r="B47" s="56" t="s">
        <v>159</v>
      </c>
      <c r="C47" s="84">
        <v>100</v>
      </c>
      <c r="D47" s="84">
        <v>100</v>
      </c>
      <c r="E47" s="84">
        <v>0</v>
      </c>
      <c r="F47" s="84"/>
    </row>
    <row r="48">
      <c r="A48" s="55" t="s">
        <v>160</v>
      </c>
      <c r="B48" s="56" t="s">
        <v>151</v>
      </c>
      <c r="C48" s="84">
        <v>2000</v>
      </c>
      <c r="D48" s="84">
        <v>2000</v>
      </c>
      <c r="E48" s="84">
        <v>1672.17</v>
      </c>
      <c r="F48" s="84"/>
    </row>
    <row r="49">
      <c r="A49" s="51" t="s">
        <v>161</v>
      </c>
      <c r="B49" s="52" t="s">
        <v>162</v>
      </c>
      <c r="C49" s="82">
        <f>C50+C52</f>
        <v>2218</v>
      </c>
      <c r="D49" s="82">
        <f>D50+D52</f>
        <v>2218</v>
      </c>
      <c r="E49" s="82">
        <f>E50+E52</f>
        <v>831.92</v>
      </c>
      <c r="F49" s="81">
        <f>(E49*100)/D49</f>
        <v>37.50766456266907</v>
      </c>
    </row>
    <row r="50">
      <c r="A50" s="53" t="s">
        <v>163</v>
      </c>
      <c r="B50" s="54" t="s">
        <v>164</v>
      </c>
      <c r="C50" s="83">
        <f>C51</f>
        <v>218</v>
      </c>
      <c r="D50" s="83">
        <f>D51</f>
        <v>218</v>
      </c>
      <c r="E50" s="83">
        <f>E51</f>
        <v>132.38</v>
      </c>
      <c r="F50" s="83">
        <f>(E50*100)/D50</f>
        <v>60.72477064220183</v>
      </c>
    </row>
    <row r="51">
      <c r="A51" s="55" t="s">
        <v>165</v>
      </c>
      <c r="B51" s="56" t="s">
        <v>166</v>
      </c>
      <c r="C51" s="84">
        <v>218</v>
      </c>
      <c r="D51" s="84">
        <v>218</v>
      </c>
      <c r="E51" s="84">
        <v>132.38</v>
      </c>
      <c r="F51" s="84"/>
    </row>
    <row r="52">
      <c r="A52" s="53" t="s">
        <v>167</v>
      </c>
      <c r="B52" s="54" t="s">
        <v>168</v>
      </c>
      <c r="C52" s="83">
        <f>C53+C54</f>
        <v>2000</v>
      </c>
      <c r="D52" s="83">
        <f>D53+D54</f>
        <v>2000</v>
      </c>
      <c r="E52" s="83">
        <f>E53+E54</f>
        <v>699.54</v>
      </c>
      <c r="F52" s="83">
        <f>(E52*100)/D52</f>
        <v>34.977</v>
      </c>
    </row>
    <row r="53">
      <c r="A53" s="55" t="s">
        <v>169</v>
      </c>
      <c r="B53" s="56" t="s">
        <v>170</v>
      </c>
      <c r="C53" s="84">
        <v>2000</v>
      </c>
      <c r="D53" s="84">
        <v>2000</v>
      </c>
      <c r="E53" s="84">
        <v>699.54</v>
      </c>
      <c r="F53" s="84"/>
    </row>
    <row r="54">
      <c r="A54" s="55" t="s">
        <v>201</v>
      </c>
      <c r="B54" s="56" t="s">
        <v>202</v>
      </c>
      <c r="C54" s="84">
        <v>0</v>
      </c>
      <c r="D54" s="84">
        <v>0</v>
      </c>
      <c r="E54" s="84">
        <v>0</v>
      </c>
      <c r="F54" s="84"/>
    </row>
    <row r="55">
      <c r="A55" s="49" t="s">
        <v>171</v>
      </c>
      <c r="B55" s="50" t="s">
        <v>172</v>
      </c>
      <c r="C55" s="80">
        <f>C56+C59</f>
        <v>405070</v>
      </c>
      <c r="D55" s="80">
        <f>D56+D59</f>
        <v>405070</v>
      </c>
      <c r="E55" s="80">
        <f>E56+E59</f>
        <v>9780.98</v>
      </c>
      <c r="F55" s="81">
        <f>(E55*100)/D55</f>
        <v>2.4146394450341915</v>
      </c>
    </row>
    <row r="56">
      <c r="A56" s="51" t="s">
        <v>173</v>
      </c>
      <c r="B56" s="52" t="s">
        <v>174</v>
      </c>
      <c r="C56" s="82">
        <f>C57</f>
        <v>5070</v>
      </c>
      <c r="D56" s="82">
        <f>D57</f>
        <v>5070</v>
      </c>
      <c r="E56" s="82">
        <f>E57</f>
        <v>2375.28</v>
      </c>
      <c r="F56" s="81">
        <f>(E56*100)/D56</f>
        <v>46.84970414201184</v>
      </c>
    </row>
    <row r="57">
      <c r="A57" s="53" t="s">
        <v>175</v>
      </c>
      <c r="B57" s="54" t="s">
        <v>176</v>
      </c>
      <c r="C57" s="83">
        <f>C58</f>
        <v>5070</v>
      </c>
      <c r="D57" s="83">
        <f>D58</f>
        <v>5070</v>
      </c>
      <c r="E57" s="83">
        <f>E58</f>
        <v>2375.28</v>
      </c>
      <c r="F57" s="83">
        <f>(E57*100)/D57</f>
        <v>46.84970414201184</v>
      </c>
    </row>
    <row r="58">
      <c r="A58" s="55" t="s">
        <v>177</v>
      </c>
      <c r="B58" s="56" t="s">
        <v>178</v>
      </c>
      <c r="C58" s="84">
        <v>5070</v>
      </c>
      <c r="D58" s="84">
        <v>5070</v>
      </c>
      <c r="E58" s="84">
        <v>2375.28</v>
      </c>
      <c r="F58" s="84"/>
    </row>
    <row r="59">
      <c r="A59" s="51" t="s">
        <v>179</v>
      </c>
      <c r="B59" s="52" t="s">
        <v>180</v>
      </c>
      <c r="C59" s="82">
        <f>C60</f>
        <v>400000</v>
      </c>
      <c r="D59" s="82">
        <f>D60</f>
        <v>400000</v>
      </c>
      <c r="E59" s="82">
        <f>E60</f>
        <v>7405.7</v>
      </c>
      <c r="F59" s="81">
        <f>(E59*100)/D59</f>
        <v>1.851425</v>
      </c>
    </row>
    <row r="60">
      <c r="A60" s="53" t="s">
        <v>181</v>
      </c>
      <c r="B60" s="54" t="s">
        <v>182</v>
      </c>
      <c r="C60" s="83">
        <f>C61</f>
        <v>400000</v>
      </c>
      <c r="D60" s="83">
        <f>D61</f>
        <v>400000</v>
      </c>
      <c r="E60" s="83">
        <f>E61</f>
        <v>7405.7</v>
      </c>
      <c r="F60" s="83">
        <f>(E60*100)/D60</f>
        <v>1.851425</v>
      </c>
    </row>
    <row r="61">
      <c r="A61" s="55" t="s">
        <v>183</v>
      </c>
      <c r="B61" s="56" t="s">
        <v>182</v>
      </c>
      <c r="C61" s="84">
        <v>400000</v>
      </c>
      <c r="D61" s="84">
        <v>400000</v>
      </c>
      <c r="E61" s="84">
        <v>7405.7</v>
      </c>
      <c r="F61" s="84"/>
    </row>
    <row r="62">
      <c r="A62" s="49" t="s">
        <v>71</v>
      </c>
      <c r="B62" s="50" t="s">
        <v>72</v>
      </c>
      <c r="C62" s="80">
        <f>C63</f>
        <v>2672999</v>
      </c>
      <c r="D62" s="80">
        <f>D63</f>
        <v>2672999</v>
      </c>
      <c r="E62" s="80">
        <f>E63</f>
        <v>1043812.04</v>
      </c>
      <c r="F62" s="81">
        <f>(E62*100)/D62</f>
        <v>39.050221866899314</v>
      </c>
    </row>
    <row r="63">
      <c r="A63" s="51" t="s">
        <v>79</v>
      </c>
      <c r="B63" s="52" t="s">
        <v>80</v>
      </c>
      <c r="C63" s="82">
        <f>C64</f>
        <v>2672999</v>
      </c>
      <c r="D63" s="82">
        <f>D64</f>
        <v>2672999</v>
      </c>
      <c r="E63" s="82">
        <f>E64</f>
        <v>1043812.04</v>
      </c>
      <c r="F63" s="81">
        <f>(E63*100)/D63</f>
        <v>39.050221866899314</v>
      </c>
    </row>
    <row r="64">
      <c r="A64" s="53" t="s">
        <v>81</v>
      </c>
      <c r="B64" s="54" t="s">
        <v>82</v>
      </c>
      <c r="C64" s="83">
        <f>C65+C66</f>
        <v>2672999</v>
      </c>
      <c r="D64" s="83">
        <f>D65+D66</f>
        <v>2672999</v>
      </c>
      <c r="E64" s="83">
        <f>E65+E66</f>
        <v>1043812.04</v>
      </c>
      <c r="F64" s="83">
        <f>(E64*100)/D64</f>
        <v>39.050221866899314</v>
      </c>
    </row>
    <row r="65">
      <c r="A65" s="55" t="s">
        <v>83</v>
      </c>
      <c r="B65" s="56" t="s">
        <v>84</v>
      </c>
      <c r="C65" s="84">
        <v>2267929</v>
      </c>
      <c r="D65" s="84">
        <v>2267929</v>
      </c>
      <c r="E65" s="84">
        <v>1034031.06</v>
      </c>
      <c r="F65" s="84"/>
    </row>
    <row r="66">
      <c r="A66" s="55" t="s">
        <v>85</v>
      </c>
      <c r="B66" s="56" t="s">
        <v>86</v>
      </c>
      <c r="C66" s="84">
        <v>405070</v>
      </c>
      <c r="D66" s="84">
        <v>405070</v>
      </c>
      <c r="E66" s="84">
        <v>9780.98</v>
      </c>
      <c r="F66" s="84"/>
    </row>
    <row r="67">
      <c r="A67" s="48" t="s">
        <v>194</v>
      </c>
      <c r="B67" s="48" t="s">
        <v>200</v>
      </c>
      <c r="C67" s="78"/>
      <c r="D67" s="78"/>
      <c r="E67" s="78"/>
      <c r="F67" s="79" t="e">
        <f>(E67*100)/D67</f>
        <v>#DIV/0!</v>
      </c>
    </row>
    <row r="68">
      <c r="A68" s="49" t="s">
        <v>87</v>
      </c>
      <c r="B68" s="50" t="s">
        <v>88</v>
      </c>
      <c r="C68" s="80">
        <f>C69</f>
        <v>1000</v>
      </c>
      <c r="D68" s="80">
        <f>D69</f>
        <v>1000</v>
      </c>
      <c r="E68" s="80">
        <f>E69</f>
        <v>0</v>
      </c>
      <c r="F68" s="81">
        <f>(E68*100)/D68</f>
        <v>0</v>
      </c>
    </row>
    <row r="69">
      <c r="A69" s="51" t="s">
        <v>106</v>
      </c>
      <c r="B69" s="52" t="s">
        <v>107</v>
      </c>
      <c r="C69" s="82">
        <f>C70</f>
        <v>1000</v>
      </c>
      <c r="D69" s="82">
        <f>D70</f>
        <v>1000</v>
      </c>
      <c r="E69" s="82">
        <f>E70</f>
        <v>0</v>
      </c>
      <c r="F69" s="81">
        <f>(E69*100)/D69</f>
        <v>0</v>
      </c>
    </row>
    <row r="70">
      <c r="A70" s="53" t="s">
        <v>118</v>
      </c>
      <c r="B70" s="54" t="s">
        <v>119</v>
      </c>
      <c r="C70" s="83">
        <f>C71</f>
        <v>1000</v>
      </c>
      <c r="D70" s="83">
        <f>D71</f>
        <v>1000</v>
      </c>
      <c r="E70" s="83">
        <f>E71</f>
        <v>0</v>
      </c>
      <c r="F70" s="83">
        <f>(E70*100)/D70</f>
        <v>0</v>
      </c>
    </row>
    <row r="71">
      <c r="A71" s="55" t="s">
        <v>120</v>
      </c>
      <c r="B71" s="56" t="s">
        <v>121</v>
      </c>
      <c r="C71" s="84">
        <v>1000</v>
      </c>
      <c r="D71" s="84">
        <v>1000</v>
      </c>
      <c r="E71" s="84">
        <v>0</v>
      </c>
      <c r="F71" s="84"/>
    </row>
    <row r="72">
      <c r="A72" s="49" t="s">
        <v>71</v>
      </c>
      <c r="B72" s="50" t="s">
        <v>72</v>
      </c>
      <c r="C72" s="80">
        <f>C73</f>
        <v>1000</v>
      </c>
      <c r="D72" s="80">
        <f>D73</f>
        <v>1000</v>
      </c>
      <c r="E72" s="80">
        <f>E73</f>
        <v>0</v>
      </c>
      <c r="F72" s="81">
        <f>(E72*100)/D72</f>
        <v>0</v>
      </c>
    </row>
    <row r="73">
      <c r="A73" s="51" t="s">
        <v>73</v>
      </c>
      <c r="B73" s="52" t="s">
        <v>74</v>
      </c>
      <c r="C73" s="82">
        <f>C74</f>
        <v>1000</v>
      </c>
      <c r="D73" s="82">
        <f>D74</f>
        <v>1000</v>
      </c>
      <c r="E73" s="82">
        <f>E74</f>
        <v>0</v>
      </c>
      <c r="F73" s="81">
        <f>(E73*100)/D73</f>
        <v>0</v>
      </c>
    </row>
    <row r="74">
      <c r="A74" s="53" t="s">
        <v>75</v>
      </c>
      <c r="B74" s="54" t="s">
        <v>76</v>
      </c>
      <c r="C74" s="83">
        <f>C75</f>
        <v>1000</v>
      </c>
      <c r="D74" s="83">
        <f>D75</f>
        <v>1000</v>
      </c>
      <c r="E74" s="83">
        <f>E75</f>
        <v>0</v>
      </c>
      <c r="F74" s="83">
        <f>(E74*100)/D74</f>
        <v>0</v>
      </c>
    </row>
    <row r="75">
      <c r="A75" s="55" t="s">
        <v>77</v>
      </c>
      <c r="B75" s="56" t="s">
        <v>78</v>
      </c>
      <c r="C75" s="84">
        <v>1000</v>
      </c>
      <c r="D75" s="84">
        <v>1000</v>
      </c>
      <c r="E75" s="84">
        <v>0</v>
      </c>
      <c r="F75" s="84"/>
    </row>
    <row r="76">
      <c r="A76" s="48" t="s">
        <v>89</v>
      </c>
      <c r="B76" s="48" t="s">
        <v>203</v>
      </c>
      <c r="C76" s="78"/>
      <c r="D76" s="78"/>
      <c r="E76" s="78"/>
      <c r="F76" s="79" t="e">
        <f>(E76*100)/D76</f>
        <v>#DIV/0!</v>
      </c>
    </row>
    <row r="77" spans="1:6" s="57" customFormat="1" x14ac:dyDescent="0.2"/>
    <row r="78" spans="1:6" s="57" customFormat="1" x14ac:dyDescent="0.2"/>
    <row r="79" s="57" customFormat="1" x14ac:dyDescent="0.2"/>
    <row r="80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pans="1:3" s="57" customFormat="1" x14ac:dyDescent="0.2"/>
    <row r="1216" spans="1:3" s="57" customFormat="1" x14ac:dyDescent="0.2"/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